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2760" yWindow="32760" windowWidth="23040" windowHeight="9195" tabRatio="818" firstSheet="19" activeTab="29"/>
  </bookViews>
  <sheets>
    <sheet name="endometrioza" sheetId="637" r:id="rId1"/>
    <sheet name="hidrocefalie " sheetId="547" r:id="rId2"/>
    <sheet name="epilepsie" sheetId="573" r:id="rId3"/>
    <sheet name="rad interv" sheetId="621" r:id="rId4"/>
    <sheet name="san. mintala-materiale" sheetId="572" r:id="rId5"/>
    <sheet name="san. mintala - medicam" sheetId="568" r:id="rId6"/>
    <sheet name="prog de boli cardio " sheetId="633" r:id="rId7"/>
    <sheet name="insuficienta hepatica" sheetId="638" r:id="rId8"/>
    <sheet name="ortopedie" sheetId="624" r:id="rId9"/>
    <sheet name="boli endocrine" sheetId="639" r:id="rId10"/>
    <sheet name="prog nat al surd." sheetId="640" r:id="rId11"/>
    <sheet name="hemof.-talas" sheetId="620" state="hidden" r:id="rId12"/>
    <sheet name="hemof.-talas " sheetId="648" r:id="rId13"/>
    <sheet name="boli neurologice" sheetId="641" r:id="rId14"/>
    <sheet name="boli rare- material" sheetId="544" r:id="rId15"/>
    <sheet name="boli rare- medic" sheetId="577" r:id="rId16"/>
    <sheet name="transplant hepatic" sheetId="507" r:id="rId17"/>
    <sheet name="diabet mater" sheetId="618" r:id="rId18"/>
    <sheet name="diabet" sheetId="576" r:id="rId19"/>
    <sheet name="leucemie " sheetId="642" r:id="rId20"/>
    <sheet name="radioterapie " sheetId="643" r:id="rId21"/>
    <sheet name="reconstructia mamara" sheetId="644" r:id="rId22"/>
    <sheet name="oncologie" sheetId="645" r:id="rId23"/>
    <sheet name="oncologie cost volum " sheetId="646" r:id="rId24"/>
    <sheet name="HTAP CV" sheetId="622" r:id="rId25"/>
    <sheet name="BOLI RARE CV" sheetId="612" r:id="rId26"/>
    <sheet name="boli neurologice CV" sheetId="647" r:id="rId27"/>
    <sheet name="depresii" sheetId="632" r:id="rId28"/>
    <sheet name="IRC" sheetId="650" r:id="rId29"/>
    <sheet name=" DIALIZA " sheetId="619" r:id="rId30"/>
  </sheets>
  <externalReferences>
    <externalReference r:id="rId31"/>
    <externalReference r:id="rId32"/>
    <externalReference r:id="rId33"/>
  </externalReferences>
  <definedNames>
    <definedName name="___xlnm.Print_Titles">#REF!</definedName>
    <definedName name="__xlnm.Print_Titles" localSheetId="29">#REF!</definedName>
    <definedName name="_xlnm._FilterDatabase" localSheetId="29" hidden="1">' DIALIZA '!$D$1:$D$64</definedName>
    <definedName name="_xlnm._FilterDatabase" localSheetId="15" hidden="1">'boli rare- medic'!$D$1:$D$1043</definedName>
    <definedName name="_xlnm._FilterDatabase" localSheetId="17" hidden="1">'diabet mater'!$D$1:$D$33</definedName>
    <definedName name="_xlnm._FilterDatabase" localSheetId="2" hidden="1">epilepsie!#REF!</definedName>
    <definedName name="_xlnm._FilterDatabase" localSheetId="11" hidden="1">'hemof.-talas'!$D$1:$D$56</definedName>
    <definedName name="_xlnm._FilterDatabase" localSheetId="12" hidden="1">'hemof.-talas '!$D$1:$D$45</definedName>
    <definedName name="_xlnm._FilterDatabase" localSheetId="8" hidden="1">ortopedie!$D$1:$D$83</definedName>
    <definedName name="_xlnm._FilterDatabase" localSheetId="6" hidden="1">'prog de boli cardio '!$D$1:$D$139</definedName>
    <definedName name="_xlnm._FilterDatabase" localSheetId="10" hidden="1">'prog nat al surd.'!$D$1:$D$37</definedName>
    <definedName name="Print_Ac" localSheetId="8">#REF!</definedName>
    <definedName name="Print_Oo">#REF!</definedName>
    <definedName name="Print_Oop" localSheetId="2">#REF!</definedName>
    <definedName name="Print_Te" localSheetId="11">#REF!</definedName>
    <definedName name="Print_Te" localSheetId="12">#REF!</definedName>
    <definedName name="_xlnm.Print_Titles" localSheetId="29">' DIALIZA '!$B:$D,' DIALIZA '!$4:$4</definedName>
    <definedName name="_xlnm.Print_Titles" localSheetId="9">'boli endocrine'!$B:$D</definedName>
    <definedName name="_xlnm.Print_Titles" localSheetId="13">'boli neurologice'!$B:$C</definedName>
    <definedName name="_xlnm.Print_Titles" localSheetId="26">'boli neurologice CV'!$B:$C</definedName>
    <definedName name="_xlnm.Print_Titles" localSheetId="14">'boli rare- material'!$C:$D</definedName>
    <definedName name="_xlnm.Print_Titles" localSheetId="15">'boli rare- medic'!$B:$C,'boli rare- medic'!$5:$5</definedName>
    <definedName name="_xlnm.Print_Titles" localSheetId="18">diabet!$B:$C</definedName>
    <definedName name="_xlnm.Print_Titles" localSheetId="2">epilepsie!$B:$D</definedName>
    <definedName name="_xlnm.Print_Titles" localSheetId="11">'hemof.-talas'!$B:$D,'hemof.-talas'!$4:$4</definedName>
    <definedName name="_xlnm.Print_Titles" localSheetId="12">'hemof.-talas '!$B:$D,'hemof.-talas '!$4:$4</definedName>
    <definedName name="_xlnm.Print_Titles" localSheetId="1">'hidrocefalie '!$B:$C</definedName>
    <definedName name="_xlnm.Print_Titles" localSheetId="7">'insuficienta hepatica'!$B:$C</definedName>
    <definedName name="_xlnm.Print_Titles" localSheetId="19">'leucemie '!$B:$C</definedName>
    <definedName name="_xlnm.Print_Titles" localSheetId="22">oncologie!#REF!</definedName>
    <definedName name="_xlnm.Print_Titles" localSheetId="8">ortopedie!$4:$4</definedName>
    <definedName name="_xlnm.Print_Titles" localSheetId="6">'prog de boli cardio '!$4:$4</definedName>
    <definedName name="_xlnm.Print_Titles" localSheetId="10">'prog nat al surd.'!$C:$D</definedName>
    <definedName name="_xlnm.Print_Titles" localSheetId="3">'rad interv'!$4:$4</definedName>
    <definedName name="_xlnm.Print_Titles" localSheetId="20">'radioterapie '!$B:$C</definedName>
    <definedName name="_xlnm.Print_Titles" localSheetId="21">'reconstructia mamara'!#REF!</definedName>
    <definedName name="_xlnm.Print_Titles" localSheetId="5">'san. mintala - medicam'!$B:$C</definedName>
    <definedName name="_xlnm.Print_Titles" localSheetId="4">'san. mintala-materiale'!$B:$C</definedName>
    <definedName name="_xlnm.Print_Titles" localSheetId="16">'transplant hepatic'!$B:$C</definedName>
  </definedNames>
  <calcPr calcId="162913" fullCalcOnLoad="1"/>
</workbook>
</file>

<file path=xl/calcChain.xml><?xml version="1.0" encoding="utf-8"?>
<calcChain xmlns="http://schemas.openxmlformats.org/spreadsheetml/2006/main">
  <c r="F10" i="612"/>
  <c r="F11"/>
  <c r="F12"/>
  <c r="F13"/>
  <c r="F14"/>
  <c r="J23" i="640"/>
  <c r="W39" i="620"/>
  <c r="Y39"/>
  <c r="W37"/>
  <c r="Y37"/>
  <c r="W35"/>
  <c r="W31"/>
  <c r="Y31"/>
  <c r="W29"/>
  <c r="W24"/>
  <c r="W21"/>
  <c r="W17"/>
  <c r="W12"/>
  <c r="W8"/>
  <c r="W45"/>
  <c r="V39"/>
  <c r="V37"/>
  <c r="V31"/>
  <c r="T12"/>
  <c r="V9"/>
  <c r="T45"/>
  <c r="T39"/>
  <c r="T37"/>
  <c r="T35"/>
  <c r="T31"/>
  <c r="T29"/>
  <c r="T24"/>
  <c r="T21"/>
  <c r="T17"/>
  <c r="T8"/>
  <c r="O45"/>
  <c r="O39"/>
  <c r="O37"/>
  <c r="O35"/>
  <c r="O31"/>
  <c r="O29"/>
  <c r="O24"/>
  <c r="O21"/>
  <c r="O17"/>
  <c r="O12"/>
  <c r="O8"/>
  <c r="P6"/>
  <c r="P7"/>
  <c r="R7"/>
  <c r="P9"/>
  <c r="P10"/>
  <c r="Q10"/>
  <c r="P11"/>
  <c r="Q11"/>
  <c r="Q12"/>
  <c r="P13"/>
  <c r="P14"/>
  <c r="P15"/>
  <c r="P16"/>
  <c r="P18"/>
  <c r="P19"/>
  <c r="R19"/>
  <c r="P20"/>
  <c r="R20"/>
  <c r="P22"/>
  <c r="R22"/>
  <c r="P23"/>
  <c r="Q23"/>
  <c r="S23"/>
  <c r="U23"/>
  <c r="X23"/>
  <c r="P25"/>
  <c r="P26"/>
  <c r="R26"/>
  <c r="P27"/>
  <c r="P28"/>
  <c r="P30"/>
  <c r="P32"/>
  <c r="P33"/>
  <c r="Q33"/>
  <c r="S33"/>
  <c r="U33"/>
  <c r="X33"/>
  <c r="Y33"/>
  <c r="Z33"/>
  <c r="P34"/>
  <c r="P36"/>
  <c r="P37"/>
  <c r="P38"/>
  <c r="P39"/>
  <c r="P40"/>
  <c r="P41"/>
  <c r="R41"/>
  <c r="P42"/>
  <c r="P43"/>
  <c r="P44"/>
  <c r="Q44"/>
  <c r="S44"/>
  <c r="U44"/>
  <c r="X44"/>
  <c r="Y44"/>
  <c r="Z44"/>
  <c r="P5"/>
  <c r="J39"/>
  <c r="K39"/>
  <c r="L39"/>
  <c r="M39"/>
  <c r="N39"/>
  <c r="I39"/>
  <c r="J17"/>
  <c r="M17"/>
  <c r="I17"/>
  <c r="I45"/>
  <c r="J45"/>
  <c r="M45"/>
  <c r="G45"/>
  <c r="N44"/>
  <c r="L44"/>
  <c r="M8"/>
  <c r="J8"/>
  <c r="M37"/>
  <c r="J37"/>
  <c r="M35"/>
  <c r="J35"/>
  <c r="I35"/>
  <c r="I31"/>
  <c r="J31"/>
  <c r="M31"/>
  <c r="I29"/>
  <c r="J29"/>
  <c r="M29"/>
  <c r="G29"/>
  <c r="G46"/>
  <c r="M24"/>
  <c r="J24"/>
  <c r="I24"/>
  <c r="J21"/>
  <c r="M21"/>
  <c r="I21"/>
  <c r="M12"/>
  <c r="J12"/>
  <c r="I12"/>
  <c r="N9"/>
  <c r="N10"/>
  <c r="N11"/>
  <c r="N18"/>
  <c r="N19"/>
  <c r="N20"/>
  <c r="N22"/>
  <c r="N24"/>
  <c r="N23"/>
  <c r="N30"/>
  <c r="N31"/>
  <c r="N32"/>
  <c r="N33"/>
  <c r="N34"/>
  <c r="N36"/>
  <c r="N37"/>
  <c r="K6"/>
  <c r="K7"/>
  <c r="K9"/>
  <c r="K10"/>
  <c r="L10"/>
  <c r="K11"/>
  <c r="L11"/>
  <c r="K13"/>
  <c r="K14"/>
  <c r="K15"/>
  <c r="L15"/>
  <c r="K16"/>
  <c r="L16"/>
  <c r="K18"/>
  <c r="L19"/>
  <c r="L20"/>
  <c r="K22"/>
  <c r="K23"/>
  <c r="L23"/>
  <c r="L24"/>
  <c r="K25"/>
  <c r="K26"/>
  <c r="K29"/>
  <c r="K27"/>
  <c r="L27"/>
  <c r="K28"/>
  <c r="L28"/>
  <c r="K30"/>
  <c r="K32"/>
  <c r="K33"/>
  <c r="K34"/>
  <c r="L34"/>
  <c r="K36"/>
  <c r="K40"/>
  <c r="L40"/>
  <c r="K41"/>
  <c r="K42"/>
  <c r="L42"/>
  <c r="K43"/>
  <c r="L43"/>
  <c r="K5"/>
  <c r="L5"/>
  <c r="F54"/>
  <c r="H41"/>
  <c r="N41"/>
  <c r="H42"/>
  <c r="N42"/>
  <c r="H43"/>
  <c r="H40"/>
  <c r="N40"/>
  <c r="H37"/>
  <c r="H35"/>
  <c r="H31"/>
  <c r="H25"/>
  <c r="H26"/>
  <c r="H27"/>
  <c r="N27"/>
  <c r="N29"/>
  <c r="H28"/>
  <c r="N28"/>
  <c r="H24"/>
  <c r="H15"/>
  <c r="H21"/>
  <c r="H14"/>
  <c r="N14"/>
  <c r="H16"/>
  <c r="N16"/>
  <c r="H13"/>
  <c r="H12"/>
  <c r="H6"/>
  <c r="N6"/>
  <c r="H7"/>
  <c r="N7"/>
  <c r="H5"/>
  <c r="E46"/>
  <c r="D55"/>
  <c r="R18"/>
  <c r="L22"/>
  <c r="R33"/>
  <c r="V33"/>
  <c r="P8"/>
  <c r="Q22"/>
  <c r="Q24"/>
  <c r="R42"/>
  <c r="Q42"/>
  <c r="S42"/>
  <c r="U42"/>
  <c r="X42"/>
  <c r="Z42"/>
  <c r="R25"/>
  <c r="Q9"/>
  <c r="R38"/>
  <c r="R39"/>
  <c r="Q38"/>
  <c r="L18"/>
  <c r="L21"/>
  <c r="K21"/>
  <c r="R11"/>
  <c r="Q32"/>
  <c r="Q35"/>
  <c r="R15"/>
  <c r="K31"/>
  <c r="L30"/>
  <c r="L31"/>
  <c r="Q25"/>
  <c r="V42"/>
  <c r="W46"/>
  <c r="W53"/>
  <c r="S9"/>
  <c r="U9"/>
  <c r="X9"/>
  <c r="Y9"/>
  <c r="Z9"/>
  <c r="L32"/>
  <c r="L25"/>
  <c r="L14"/>
  <c r="Q34"/>
  <c r="S34"/>
  <c r="U34"/>
  <c r="R34"/>
  <c r="L6"/>
  <c r="P35"/>
  <c r="Q19"/>
  <c r="K12"/>
  <c r="L9"/>
  <c r="L12"/>
  <c r="R32"/>
  <c r="S32"/>
  <c r="Q20"/>
  <c r="Q36"/>
  <c r="Q37"/>
  <c r="R6"/>
  <c r="Q41"/>
  <c r="P24"/>
  <c r="R23"/>
  <c r="P12"/>
  <c r="O46"/>
  <c r="R35"/>
  <c r="V23"/>
  <c r="V24"/>
  <c r="V34"/>
  <c r="V35"/>
  <c r="S25"/>
  <c r="Q15"/>
  <c r="S15"/>
  <c r="U15"/>
  <c r="X15"/>
  <c r="Z15"/>
  <c r="N15"/>
  <c r="T46"/>
  <c r="R27"/>
  <c r="S27"/>
  <c r="U27"/>
  <c r="Q27"/>
  <c r="P29"/>
  <c r="R14"/>
  <c r="L7"/>
  <c r="L8"/>
  <c r="K8"/>
  <c r="I46"/>
  <c r="Q18"/>
  <c r="Q21"/>
  <c r="P21"/>
  <c r="Q39"/>
  <c r="S38"/>
  <c r="S39"/>
  <c r="N43"/>
  <c r="H45"/>
  <c r="V11"/>
  <c r="N26"/>
  <c r="Q26"/>
  <c r="U25"/>
  <c r="X25"/>
  <c r="V45"/>
  <c r="V7"/>
  <c r="V8"/>
  <c r="R8"/>
  <c r="L13"/>
  <c r="K17"/>
  <c r="S41"/>
  <c r="L33"/>
  <c r="L35"/>
  <c r="K35"/>
  <c r="N21"/>
  <c r="Q6"/>
  <c r="S6"/>
  <c r="U6"/>
  <c r="H8"/>
  <c r="N5"/>
  <c r="N8"/>
  <c r="H29"/>
  <c r="N25"/>
  <c r="L26"/>
  <c r="M46"/>
  <c r="N50"/>
  <c r="P31"/>
  <c r="Q30"/>
  <c r="Q31"/>
  <c r="R30"/>
  <c r="Q13"/>
  <c r="R13"/>
  <c r="K37"/>
  <c r="L36"/>
  <c r="L37"/>
  <c r="Q5"/>
  <c r="Q43"/>
  <c r="S43"/>
  <c r="U43"/>
  <c r="X43"/>
  <c r="Y43"/>
  <c r="Z43"/>
  <c r="R43"/>
  <c r="R28"/>
  <c r="Q28"/>
  <c r="V28"/>
  <c r="U41"/>
  <c r="R45"/>
  <c r="S5"/>
  <c r="X41"/>
  <c r="Z41"/>
  <c r="U5"/>
  <c r="X6"/>
  <c r="Y6"/>
  <c r="Z6"/>
  <c r="Y45"/>
  <c r="R31"/>
  <c r="S30"/>
  <c r="S13"/>
  <c r="Y25"/>
  <c r="R29"/>
  <c r="S28"/>
  <c r="U28"/>
  <c r="X28"/>
  <c r="Y28"/>
  <c r="Z28"/>
  <c r="R16"/>
  <c r="P17"/>
  <c r="P46"/>
  <c r="Q16"/>
  <c r="L41"/>
  <c r="L45"/>
  <c r="K45"/>
  <c r="Q29"/>
  <c r="X34"/>
  <c r="Y34"/>
  <c r="Z34"/>
  <c r="N13"/>
  <c r="N17"/>
  <c r="H17"/>
  <c r="H46"/>
  <c r="J46"/>
  <c r="N12"/>
  <c r="S19"/>
  <c r="U19"/>
  <c r="V19"/>
  <c r="N35"/>
  <c r="R10"/>
  <c r="S10"/>
  <c r="Q40"/>
  <c r="P45"/>
  <c r="R36"/>
  <c r="S36"/>
  <c r="S40"/>
  <c r="U40"/>
  <c r="Q45"/>
  <c r="Z25"/>
  <c r="V10"/>
  <c r="V12"/>
  <c r="S16"/>
  <c r="U16"/>
  <c r="X16"/>
  <c r="Z16"/>
  <c r="V16"/>
  <c r="V17"/>
  <c r="R17"/>
  <c r="S31"/>
  <c r="U30"/>
  <c r="U31"/>
  <c r="R37"/>
  <c r="U13"/>
  <c r="X27"/>
  <c r="Z27"/>
  <c r="X30"/>
  <c r="X31"/>
  <c r="X13"/>
  <c r="Z30"/>
  <c r="Z31"/>
  <c r="AA31"/>
  <c r="U45"/>
  <c r="X40"/>
  <c r="S37"/>
  <c r="U36"/>
  <c r="U10"/>
  <c r="X10"/>
  <c r="X5"/>
  <c r="V26"/>
  <c r="V29"/>
  <c r="S26"/>
  <c r="V20"/>
  <c r="S20"/>
  <c r="U20"/>
  <c r="X20"/>
  <c r="Y13"/>
  <c r="S45"/>
  <c r="R12"/>
  <c r="R46"/>
  <c r="T49"/>
  <c r="R21"/>
  <c r="S11"/>
  <c r="U11"/>
  <c r="X11"/>
  <c r="Y11"/>
  <c r="Z11"/>
  <c r="S35"/>
  <c r="U32"/>
  <c r="N45"/>
  <c r="N46"/>
  <c r="K46"/>
  <c r="L17"/>
  <c r="S22"/>
  <c r="R24"/>
  <c r="X19"/>
  <c r="Z19"/>
  <c r="L29"/>
  <c r="U12"/>
  <c r="Y29"/>
  <c r="S18"/>
  <c r="Y23"/>
  <c r="Q7"/>
  <c r="K24"/>
  <c r="Q14"/>
  <c r="U38"/>
  <c r="S14"/>
  <c r="Q17"/>
  <c r="U18"/>
  <c r="S21"/>
  <c r="U22"/>
  <c r="S24"/>
  <c r="Z40"/>
  <c r="Z45"/>
  <c r="AA45"/>
  <c r="X45"/>
  <c r="U35"/>
  <c r="X32"/>
  <c r="Y20"/>
  <c r="Z20"/>
  <c r="S12"/>
  <c r="X12"/>
  <c r="Z10"/>
  <c r="Z12"/>
  <c r="AA12"/>
  <c r="Q8"/>
  <c r="S7"/>
  <c r="Y17"/>
  <c r="Z13"/>
  <c r="Y5"/>
  <c r="U37"/>
  <c r="X36"/>
  <c r="U39"/>
  <c r="X38"/>
  <c r="Y24"/>
  <c r="Z23"/>
  <c r="L46"/>
  <c r="Y12"/>
  <c r="S29"/>
  <c r="U26"/>
  <c r="V21"/>
  <c r="V46"/>
  <c r="X22"/>
  <c r="U24"/>
  <c r="Q46"/>
  <c r="Z5"/>
  <c r="Y8"/>
  <c r="X26"/>
  <c r="U29"/>
  <c r="X37"/>
  <c r="Z36"/>
  <c r="Z37"/>
  <c r="AA37"/>
  <c r="X35"/>
  <c r="Y32"/>
  <c r="X18"/>
  <c r="U21"/>
  <c r="Z38"/>
  <c r="Z39"/>
  <c r="AA39"/>
  <c r="X39"/>
  <c r="U7"/>
  <c r="S8"/>
  <c r="U14"/>
  <c r="S17"/>
  <c r="X14"/>
  <c r="U17"/>
  <c r="Y35"/>
  <c r="Z32"/>
  <c r="Z35"/>
  <c r="AA35"/>
  <c r="X7"/>
  <c r="U8"/>
  <c r="Z26"/>
  <c r="Z29"/>
  <c r="AA29"/>
  <c r="X29"/>
  <c r="S46"/>
  <c r="X21"/>
  <c r="Y18"/>
  <c r="X24"/>
  <c r="Z22"/>
  <c r="Z24"/>
  <c r="AA24"/>
  <c r="Y21"/>
  <c r="Y46"/>
  <c r="Z18"/>
  <c r="Z21"/>
  <c r="AA21"/>
  <c r="Z7"/>
  <c r="Z8"/>
  <c r="AA8"/>
  <c r="AB8"/>
  <c r="X8"/>
  <c r="U46"/>
  <c r="Z14"/>
  <c r="Z17"/>
  <c r="X17"/>
  <c r="X46"/>
  <c r="Z46"/>
  <c r="AA17"/>
</calcChain>
</file>

<file path=xl/sharedStrings.xml><?xml version="1.0" encoding="utf-8"?>
<sst xmlns="http://schemas.openxmlformats.org/spreadsheetml/2006/main" count="1035" uniqueCount="329">
  <si>
    <t>Denumire program/ subprogram</t>
  </si>
  <si>
    <t>Unitatea sanitară</t>
  </si>
  <si>
    <t xml:space="preserve"> Talasemie</t>
  </si>
  <si>
    <t>Boli neurologice degenerative - inflamatorii - forme cronice</t>
  </si>
  <si>
    <t>Boli neurologice degenerative - forme acute</t>
  </si>
  <si>
    <t>OSTEOGENEZA IMPERFECTA</t>
  </si>
  <si>
    <t>BOALA FABRY</t>
  </si>
  <si>
    <t>TOTAL</t>
  </si>
  <si>
    <t>Institutul Clinic Fundeni</t>
  </si>
  <si>
    <t>Institutul National de Boli Infectioase "Prof. Dr. Matei Bals"</t>
  </si>
  <si>
    <t>Euroclinic</t>
  </si>
  <si>
    <t>Gral Medical</t>
  </si>
  <si>
    <t>Sanador</t>
  </si>
  <si>
    <t>Furnizor</t>
  </si>
  <si>
    <t>proceduri microchirurgicale</t>
  </si>
  <si>
    <t>implant de stimulator al nervului vag</t>
  </si>
  <si>
    <t>Spitalul Clinic de Urgenta Bagdasar Arseni</t>
  </si>
  <si>
    <t>Denumire program</t>
  </si>
  <si>
    <t>pompe implantabile</t>
  </si>
  <si>
    <t>Nr. Crt</t>
  </si>
  <si>
    <t>Nr. Crt.</t>
  </si>
  <si>
    <t>PROGRAMUL NATIONAL DE TRATAMENT PENTRU BOLI RARE - MEDICAMENTE</t>
  </si>
  <si>
    <t xml:space="preserve">PROGRAMUL NATIONAL DE TERAPIE INTENSIVA A INSUFICIENTEI HEPATICE </t>
  </si>
  <si>
    <t>HTAP</t>
  </si>
  <si>
    <t>PROGRAMUL NATIONAL DE BOLI ENDOCRINE</t>
  </si>
  <si>
    <t>Osteoporoza</t>
  </si>
  <si>
    <t>Gusa prin tireomegalie datorata carentei de iod</t>
  </si>
  <si>
    <t>Gusa prin tireomegalie datorata proliferari maligne</t>
  </si>
  <si>
    <t>PROGRAMUL NATIONAL DE SANATATE MINTALA - MATERIALE</t>
  </si>
  <si>
    <t>Spitalul Clinic de Psihiatrie "Al. Obregia"</t>
  </si>
  <si>
    <t>Implanturi cohleare</t>
  </si>
  <si>
    <t>PROGRAMUL NATIONAL DE ORTOPEDIE</t>
  </si>
  <si>
    <t>Endoprotezati</t>
  </si>
  <si>
    <t>SC SANADOR</t>
  </si>
  <si>
    <t>Sp. Cl. De Urgenta ptr Copii M.S. CURIE</t>
  </si>
  <si>
    <t>Implant segmentar coloana copii</t>
  </si>
  <si>
    <t>Chirurgie spinala</t>
  </si>
  <si>
    <t>PROGRAMUL NATIONAL DE BOLI CARDIOVASCULARE</t>
  </si>
  <si>
    <t>proceduri de dilatare percutana</t>
  </si>
  <si>
    <t>proceduri terapeutice de electrofiziologie</t>
  </si>
  <si>
    <t>Sindrom de imunodeficienta primara</t>
  </si>
  <si>
    <t>SUBPROGRAMUL DE TRATAMENT AL HIDROCEFALIEI CONGENITALE SAU DOBANDITE LA COPIL</t>
  </si>
  <si>
    <t>C.E.T.T.T. "Sf. Stelian"</t>
  </si>
  <si>
    <t>Endoprotezati copii</t>
  </si>
  <si>
    <t>Endoprotezare articulara tumorala-copii</t>
  </si>
  <si>
    <t>Tratamentul copiilor cu malformatii congenitale grave vertebrale care necesita instrumentatie specifica</t>
  </si>
  <si>
    <t>Institutul de Urgenta C.C.Iliescu</t>
  </si>
  <si>
    <t>Spitalul Universitar de Urgenta Bucuresti</t>
  </si>
  <si>
    <t>Spitalul Clinic de Urgenţă Bucuresti</t>
  </si>
  <si>
    <t>Spitalul Clinic de Urgenta Elias</t>
  </si>
  <si>
    <t>Spitalul Clinic de Urgenta Sf. Ioan</t>
  </si>
  <si>
    <t>Spitalul Clinic Colentina</t>
  </si>
  <si>
    <t>implantare de stimulatoare cardiace</t>
  </si>
  <si>
    <t>implantare de defibrilatoare interne</t>
  </si>
  <si>
    <t>resincronizare cardiaca in insuficienta cardiaca severa</t>
  </si>
  <si>
    <t>proceduri chirurgie cardiovasculara-adulti</t>
  </si>
  <si>
    <t>proceduri de chirurgie cardiovasculara-copii</t>
  </si>
  <si>
    <t>proceduri de chirurgie vasculara</t>
  </si>
  <si>
    <t>Spitalul Clinic Coltea Bucuresti</t>
  </si>
  <si>
    <t>Spitalul Clinic de Urgenta pentru Copii "M Curie"</t>
  </si>
  <si>
    <t>Institutul de Fonoaudiologie "Dorin Hociota"</t>
  </si>
  <si>
    <t>Spitalul Clinic Filantropia</t>
  </si>
  <si>
    <t>Institutul Oncologic "Prof. Al. Trestioreanu"</t>
  </si>
  <si>
    <t>Spitalul Clinic Sf. Maria</t>
  </si>
  <si>
    <t>Spitalul Clinic CF2</t>
  </si>
  <si>
    <t>Institutul National de Diabet, Nutritie si boli Metabolice "Prof. Dr. N Paulescu"</t>
  </si>
  <si>
    <t>Spitalul Clinic Malaxa</t>
  </si>
  <si>
    <t>Spitalul Clinic Universitar Elias</t>
  </si>
  <si>
    <t>Spitalul Clinic de Urgenta Copii "Grigore Alexandrescu"</t>
  </si>
  <si>
    <t>Institutul National de Endocrinologie "C.I. Parhon"</t>
  </si>
  <si>
    <t>Terapia afecţiunilor cerebrovasculare prin tehnici endovasculare</t>
  </si>
  <si>
    <t>Tratamente Gamma-Knife</t>
  </si>
  <si>
    <t xml:space="preserve">Terapia unor afecţiuni vasculare periferice </t>
  </si>
  <si>
    <t xml:space="preserve">Terapia unor afecţiuni ale coloanei vertebrale </t>
  </si>
  <si>
    <t>Terapia unor afecţiuni oncologice</t>
  </si>
  <si>
    <t>SUBPROGRAMUL DE RECONSTRUCTIE MAMARA DUPA AFECTIUNI ONCOLOGICE PRIN ENDOPROTEZARE</t>
  </si>
  <si>
    <t>Scleroza sistemica si ulcere digitale evolutive</t>
  </si>
  <si>
    <t>Spitalul Clinic "Dr. Ion Cantacuzino"</t>
  </si>
  <si>
    <t>Hiperfenilalaninemie la bolnavii diagnosticati cu fenilcetonurie sau deficit de tetrahidrobiopterina</t>
  </si>
  <si>
    <t>Purpura trombocitopenica imuna cronica la bolnavii splenectomizati si nesplenectomizati</t>
  </si>
  <si>
    <t>Scleroza tuberoasa</t>
  </si>
  <si>
    <t>SUBPROGRAMUL DE DIAGNOSTIC IMUNOFENOTIPIC, CITOGENETIC SI BIOMOLECULAR AL LEUCEMIILOR ACUTE</t>
  </si>
  <si>
    <t>Spitalul Clinic Coltea</t>
  </si>
  <si>
    <t xml:space="preserve">Spitalul Clinic Sf. Maria </t>
  </si>
  <si>
    <t>EPIDERMOLIZA BULOASA</t>
  </si>
  <si>
    <t>PROGRAMUL NATIONAL DE TRATAMENT PENTRU BOLI RARE -  MATERIALE</t>
  </si>
  <si>
    <t xml:space="preserve">Spitalul Clinic CF2 </t>
  </si>
  <si>
    <t>proceduri de cardiologie interventionala in tratamentul copiilor cu malformatii cardiace congenitale</t>
  </si>
  <si>
    <t>tratamentul pacientilor cu aritmii complexe prin proceduri de ablatie</t>
  </si>
  <si>
    <t>tratamentul pacientilor cu anevrisme aortice prin tehnici hibride</t>
  </si>
  <si>
    <t>tratamentul pacientilor cu stenoze aortice, declarati inoperabili sau cu risc chirurgical foarte mare, prin tehnici transcateter</t>
  </si>
  <si>
    <t>Spitalul Clinic Copii Dr. Victor Gomoiu</t>
  </si>
  <si>
    <t>Spitalul Clinic de Urgenta Copii "Grigore Alexandrescu</t>
  </si>
  <si>
    <t>Spitalul Clinic de Ortopedie-Traumatologie si TBC Osteoarticular Foisor</t>
  </si>
  <si>
    <t xml:space="preserve"> SUBPROGRAMUL DE DIAGNOSTIC ŞI TRATAMENT AL EPILEPSIEI REZISTENTE LA TRATAMENTUL MEDICAMENTOS</t>
  </si>
  <si>
    <t xml:space="preserve">Spitalul Clinic de Chirurgie Plastica, Reconstructiva si Arsuri </t>
  </si>
  <si>
    <t>SEF SERVICIU</t>
  </si>
  <si>
    <t>SUBPROGRAMUL DE RADIOTERAPIE A BOLNAVILOR CU AFECTIUNI ONCOLOGICE</t>
  </si>
  <si>
    <t xml:space="preserve"> </t>
  </si>
  <si>
    <t>Nr. crt.</t>
  </si>
  <si>
    <t>stimulatoare cerebrale implantabile (Parkinson)</t>
  </si>
  <si>
    <t xml:space="preserve">Spitalul Clinic Universitar Elias  </t>
  </si>
  <si>
    <t>proceduri de cardiologie interventionala in tratamentul adultilor cu malformatii cardiace congenitale</t>
  </si>
  <si>
    <t xml:space="preserve">SC Sanador SRL </t>
  </si>
  <si>
    <t xml:space="preserve">Sp. Cl. De Urgenta ptr Copii M.S. CURIE  </t>
  </si>
  <si>
    <t>SC Sanador SRL</t>
  </si>
  <si>
    <t>S.C. DELTA HEALTH CARE</t>
  </si>
  <si>
    <t>PROGRAMUL NATIONAL DE TRATAMENT AL HEMOFILIEI SI TALASEMIEI</t>
  </si>
  <si>
    <t xml:space="preserve">  - Hemofilie CU inhibitori - profilaxie continua</t>
  </si>
  <si>
    <t xml:space="preserve">  - Hemofilie CU inhibitori - profilaxie intermitenta</t>
  </si>
  <si>
    <t xml:space="preserve">    - Hemofilie CU inhibitori - hemofilie dobandita</t>
  </si>
  <si>
    <t>SUBPROGRAMUL DE RADIOLOGIE INTERVENTIONALA</t>
  </si>
  <si>
    <t xml:space="preserve">Spitalul Clinic de Urgenta "SF. Pantelimon" </t>
  </si>
  <si>
    <t xml:space="preserve">PROGRAMUL NATIONAL DE SUPLEERE A FUNCTIEI RENALE LA BOLNAVII CU INSUFICIENTA RENALA CRONICA </t>
  </si>
  <si>
    <t>UNITATEA SANITARA</t>
  </si>
  <si>
    <t>Tip HD</t>
  </si>
  <si>
    <t xml:space="preserve">Institutul Clinic  Fundeni </t>
  </si>
  <si>
    <t>HD Conventionala</t>
  </si>
  <si>
    <t>DP Continua</t>
  </si>
  <si>
    <t>DP Automata</t>
  </si>
  <si>
    <t xml:space="preserve">Total Institutul Clinic  Fundeni </t>
  </si>
  <si>
    <t>INDNBM. Paulescu</t>
  </si>
  <si>
    <t>HD ON- LINE</t>
  </si>
  <si>
    <t xml:space="preserve">Total Institutul National de de Diabet, Nutritie si Boli Metabolice. "N.C. Paulescu" </t>
  </si>
  <si>
    <t xml:space="preserve">Spitalul  Clinic de Urgenta </t>
  </si>
  <si>
    <t>Total Spitalul  Clinic de Urgenta Bucuresti</t>
  </si>
  <si>
    <t>Spitalul Clinic de Nefrologie "Dr. Carol Davila"</t>
  </si>
  <si>
    <t>Total Spitalul Clinic de Nefrologie "Dr. Carol Davila"</t>
  </si>
  <si>
    <t xml:space="preserve">Total Spitalul Universitar de Urgenţă Bucureşti     </t>
  </si>
  <si>
    <t>Diaverum Sema Parc</t>
  </si>
  <si>
    <t>Total Diaverum Sema Parc</t>
  </si>
  <si>
    <t>Diaverum Splai</t>
  </si>
  <si>
    <t>Total Diaverum Splai</t>
  </si>
  <si>
    <t xml:space="preserve"> Diaverum Fundeni</t>
  </si>
  <si>
    <t>Total Diaverum Fundeni</t>
  </si>
  <si>
    <t>Diaverum Racari</t>
  </si>
  <si>
    <t>Total Diaverum Racari</t>
  </si>
  <si>
    <t>Diaverum Morarilor</t>
  </si>
  <si>
    <t>Total  Diaverum Morarilor</t>
  </si>
  <si>
    <t xml:space="preserve">Fresenius Neprhrocare </t>
  </si>
  <si>
    <t xml:space="preserve">Total Fresenius Neprhrocare </t>
  </si>
  <si>
    <t>Total Gral Medical</t>
  </si>
  <si>
    <t xml:space="preserve">Dia Medical Port </t>
  </si>
  <si>
    <t>Spitalul Clinic de Urgenta "SF. Pantelimon</t>
  </si>
  <si>
    <t>Spitalul Clinic de Urgenta "SF. Pantelimon"</t>
  </si>
  <si>
    <t>SC Medlife</t>
  </si>
  <si>
    <t xml:space="preserve">Spitalul Universitar de Urgenta </t>
  </si>
  <si>
    <t>Spitalul Clinic de Ortopedie- Foisor</t>
  </si>
  <si>
    <t>Institutul de Pneumoftiziologie M. Nasta</t>
  </si>
  <si>
    <t>MNT Healthcare Europe</t>
  </si>
  <si>
    <t>Spitalul Clinic Prof. Dr. T. Burghele</t>
  </si>
  <si>
    <t xml:space="preserve"> SC Euroclinic</t>
  </si>
  <si>
    <t>Institutul Oncologic Prof. Al. Trestioreanu</t>
  </si>
  <si>
    <t>Spitalul Clinic de Urgenta pentru Copii MS Curie</t>
  </si>
  <si>
    <t>Spitalul de Boli Cronice Sf. Luca</t>
  </si>
  <si>
    <t>Institutul National de Boli Infectioase Prof. Dr. M. Bals</t>
  </si>
  <si>
    <t>Atrofie musculara spinala</t>
  </si>
  <si>
    <t>Centrul Național Medical Clinic de Recuperare Neuropsihomotorie pentru copii Dr.Nicolae Robănescu</t>
  </si>
  <si>
    <t>Hemoragii acute sau cronice trataţi</t>
  </si>
  <si>
    <t>Terapia prin stimulare cerebrala profunda a pacientilor cu distonii musculare</t>
  </si>
  <si>
    <t>SC Sanador</t>
  </si>
  <si>
    <t>Denumire activitate in cadrul subprogramului</t>
  </si>
  <si>
    <t xml:space="preserve"> SC Sanador</t>
  </si>
  <si>
    <t xml:space="preserve">SC Delta Health Care </t>
  </si>
  <si>
    <t>tratamentul pacientilor cu insuficienta cardiaca in stadiul terminal prin asistare mecanica a circulatiei pe termen lung</t>
  </si>
  <si>
    <t xml:space="preserve"> PROGRAMUL NATIONAL DE DIABET ZAHARAT-MEDICAMENTE</t>
  </si>
  <si>
    <t xml:space="preserve"> Hemofilie fara inhibitori profilaxie intermitenta</t>
  </si>
  <si>
    <t>Hemofilie cu interventii chirurgicale</t>
  </si>
  <si>
    <t>Activitate</t>
  </si>
  <si>
    <t>S.C. Delta Health Care</t>
  </si>
  <si>
    <t>MNT Healthcare Europe SRL</t>
  </si>
  <si>
    <t>Spitalul de Psihiatrie Titan  Dr. C.  Gorgos</t>
  </si>
  <si>
    <t>Spitalul Clinic Dr. Ion Cantacuzino</t>
  </si>
  <si>
    <t xml:space="preserve">PROGRAMUL NATIONAL DE TRATAMENT AL SURDITATII PRIN PROTEZE AUDITIVE IMPLANTABILE </t>
  </si>
  <si>
    <t>OSTEOGENEZA IMPERFECTA-TIJE TELESCOPICE</t>
  </si>
  <si>
    <t>Spitalul de Psihiatrie Dr.Constantin Gorgos</t>
  </si>
  <si>
    <t>Hemofilie cu inhibitori tratament sangerare</t>
  </si>
  <si>
    <t xml:space="preserve"> Hemofilie fara inhibitori profilaxie continua </t>
  </si>
  <si>
    <t>PROGRAMUL NATIONAL DE SANATATE MINTALA - MEDICAMENTE</t>
  </si>
  <si>
    <t>Spitalul Clinic de Urgenta Copii G.Alexandrescu</t>
  </si>
  <si>
    <t>PROGRAMUL NATIONAL DE TRATAMENT AL BOLILOR NEUROLOGICE  -COST VOLUM</t>
  </si>
  <si>
    <t xml:space="preserve">Spitalul Universitar de Urgenta  </t>
  </si>
  <si>
    <t xml:space="preserve"> PROGRAMUL NATIONAL DE ONCOLOGIE </t>
  </si>
  <si>
    <t xml:space="preserve"> PROGRAMUL NATIONAL DE ONCOLOGIE -COST VOLUM</t>
  </si>
  <si>
    <t>Spitalul Clinic de Urgenţă</t>
  </si>
  <si>
    <t>Carmen LIPAN</t>
  </si>
  <si>
    <t>Spitalul Universitar de Urgenta</t>
  </si>
  <si>
    <t xml:space="preserve">Spitalul Clinic de Urgenţă </t>
  </si>
  <si>
    <t xml:space="preserve">Spitalul Clinic Coltea </t>
  </si>
  <si>
    <t>Spitalul Clinic de Urgenta Copii G. Alexandrescu</t>
  </si>
  <si>
    <t>Spitalul Clinic de Psihiatrie Al. Obregia</t>
  </si>
  <si>
    <t xml:space="preserve">Institutul National de Neurologie si Boli Neurovasculare </t>
  </si>
  <si>
    <t>Spitalul Clinic de Urgenta pentru Copii "MS Curie"</t>
  </si>
  <si>
    <t>INSMC  Rusescu Alessandrescu</t>
  </si>
  <si>
    <t>inlocuire generator implantabil al stimulatorului</t>
  </si>
  <si>
    <t>Procesoare de sunet pentru implanturi cohleare</t>
  </si>
  <si>
    <t>Centrul de Diagnostic si Tratament Provita SRL</t>
  </si>
  <si>
    <t>SC Lotus-Med SRL</t>
  </si>
  <si>
    <t>BOALA HUNTER</t>
  </si>
  <si>
    <t>SC Medeuropa</t>
  </si>
  <si>
    <t>Proteze auditive cu ancorare osoasa</t>
  </si>
  <si>
    <t xml:space="preserve">Procesoare de sunet externe pt proteze auditive implantabile cu ancorare osoasa </t>
  </si>
  <si>
    <t>Spitalul Clinic de copii Dr.V.Gomoiu</t>
  </si>
  <si>
    <t>Spitalul clinic de Copii Dr.V.Gomoiu</t>
  </si>
  <si>
    <t xml:space="preserve">Centrul Clinic de Boli Reumatismale Dr.I.Stoia </t>
  </si>
  <si>
    <t>Mucopolizaharidoza (sindrom Morquio)</t>
  </si>
  <si>
    <t>Spitalul Clinic de Urgenta Copii Grigore Alexandrescu</t>
  </si>
  <si>
    <t>Spitalul Clinic de Urgenta B. Arseni</t>
  </si>
  <si>
    <t xml:space="preserve">Denumire </t>
  </si>
  <si>
    <t xml:space="preserve">Nefromed Concept </t>
  </si>
  <si>
    <t>Institutul National pentru Sanatatea  Mamei si Copilului Alessandrescu- Rusescu</t>
  </si>
  <si>
    <t>INSMC Alessandrescu- Rusescu</t>
  </si>
  <si>
    <t>INSMC Alessandrescu-Rusescu</t>
  </si>
  <si>
    <t>Institutul National de Diabet, Nutritie si boli Metabolice Prof. Dr. N Paulescu</t>
  </si>
  <si>
    <t>TPP1</t>
  </si>
  <si>
    <t>MED LIFE</t>
  </si>
  <si>
    <t>Unitate sanitara</t>
  </si>
  <si>
    <t>Denumire activitate</t>
  </si>
  <si>
    <t>SC Focus Lab Plus</t>
  </si>
  <si>
    <t>SC Focus LAB PLUS</t>
  </si>
  <si>
    <t>Boala Castelman</t>
  </si>
  <si>
    <t>PROGRAMUL NATIONAL DE DIABET-MATERIALE</t>
  </si>
  <si>
    <t>Spitalul Clinic de Nefrologie Dr.C. Davila</t>
  </si>
  <si>
    <t>MEDICOVER</t>
  </si>
  <si>
    <t>IMUNOMEDICA</t>
  </si>
  <si>
    <t>Spitalul Clinic de Nefrologie Dr. Carol Davila</t>
  </si>
  <si>
    <t xml:space="preserve">Spitalul Clinic de Urgenta Sf.  Ioan   </t>
  </si>
  <si>
    <t>Spitalul Clinic de Urgenţă pentru Copii MS Curie</t>
  </si>
  <si>
    <t>INDNBM Paulescu</t>
  </si>
  <si>
    <t xml:space="preserve">SC Sanador </t>
  </si>
  <si>
    <t>Pompe insulina</t>
  </si>
  <si>
    <t>Seturi consumabile pentru pompele de insulina</t>
  </si>
  <si>
    <t>Pompa de insulina cu senzori de monitorizare a glicemiei</t>
  </si>
  <si>
    <t>Consumabile pentru pompe de insulina cu senzori de monitorizare a glicemiei</t>
  </si>
  <si>
    <t>Sisteme de monitorizare continua a glicemiei</t>
  </si>
  <si>
    <t>Consumabile pentru sisteme de monitorizare continua a glicemiei</t>
  </si>
  <si>
    <t xml:space="preserve">Spitalul Universitar de Urgenţă   </t>
  </si>
  <si>
    <t xml:space="preserve">Spitalul Universitar de Urgenţă    </t>
  </si>
  <si>
    <t>Spitalul Clinic de Copii Dr.V.Gomoiu</t>
  </si>
  <si>
    <t>Hemoglobinurie paroxistica nocturna (HPN)</t>
  </si>
  <si>
    <t>CAR-T</t>
  </si>
  <si>
    <t>circ deschis</t>
  </si>
  <si>
    <t>Amiloidoză cu transtiretină</t>
  </si>
  <si>
    <t xml:space="preserve">                                                                                                         </t>
  </si>
  <si>
    <t>10</t>
  </si>
  <si>
    <t>Deficit congenital de factor VII</t>
  </si>
  <si>
    <t>AFFIDEA ROMANIA</t>
  </si>
  <si>
    <t>EU</t>
  </si>
  <si>
    <t xml:space="preserve">PROGRAMUL NATIONAL DE TRANSPLANT DE ORGANE, TESUTURI SI CELULE DE ORIGINE UMANA   – TRANSPLANT HEPATIC TRATATI PENTRU RECIDIVA HEPATICA CRONICA  </t>
  </si>
  <si>
    <t xml:space="preserve">PROGRAMUL NATIONAL DE TRATAMENT AL BOLILOR RARE  -medicamente incluse conditionat </t>
  </si>
  <si>
    <t>Sindrom hemolitic uremic atipic (SHU)</t>
  </si>
  <si>
    <t xml:space="preserve">Spitalul  Universitar de Urgență  Elias  </t>
  </si>
  <si>
    <t>Spitalul Clinic de Urgenta pentru Copii "MS Curie" nou ianuarie</t>
  </si>
  <si>
    <t>PROGRAMUL NATIONAL DE TRATAMENT AL BOLILOR RARE  HTAP -cost volum</t>
  </si>
  <si>
    <t xml:space="preserve">PROGRAMUL NATIONAL DE TRATAMENT AL BOLILOR NEUROLOGICE  </t>
  </si>
  <si>
    <t xml:space="preserve">INSMC  Rusescu Alessandrescu </t>
  </si>
  <si>
    <t>Total an 2023</t>
  </si>
  <si>
    <t>stimulare neinvaziva a nervului vag</t>
  </si>
  <si>
    <t>BOALA POMPE</t>
  </si>
  <si>
    <t>SUBPROGRAMUL DE TRATAMENT AL TULBURARII DEPRESIVE MAJORE</t>
  </si>
  <si>
    <t>Spitalul Clinic de Urgenta Sf Ioan nou din aug</t>
  </si>
  <si>
    <t>Spitalul Universitar de Urgenta Elias</t>
  </si>
  <si>
    <t>Spitalul Universitar de Urgenta Elias- nou</t>
  </si>
  <si>
    <t>MEDICOVER HOSPITALS</t>
  </si>
  <si>
    <t>tehnici transcateter insuficienta mitrala</t>
  </si>
  <si>
    <t>tehnici transcateter insuficienta tricuspidiana</t>
  </si>
  <si>
    <t>tehnici transcateter valvopatie pulmonara</t>
  </si>
  <si>
    <t>Tomboastenia Glazman</t>
  </si>
  <si>
    <t>PROGRAMUL NATIONAL DE ENDOMETRIOZA</t>
  </si>
  <si>
    <t>Valoare contract ian.                            2024</t>
  </si>
  <si>
    <t xml:space="preserve">SC Delta Health Care  </t>
  </si>
  <si>
    <t xml:space="preserve">   Hemofilie FARA inhibitori -Hemofilie cu substitutie "on demande" </t>
  </si>
  <si>
    <t xml:space="preserve">Spitalul Clinic de Nefrologie Dr.C. Davila </t>
  </si>
  <si>
    <t xml:space="preserve">Spitalul Clinic de Urgenta pentru Copii "MS Curie" </t>
  </si>
  <si>
    <t>Suplimentare</t>
  </si>
  <si>
    <t>Consum an 2023</t>
  </si>
  <si>
    <t>Stoc la 31.12.2023</t>
  </si>
  <si>
    <t>Total ian-feb 2024</t>
  </si>
  <si>
    <t>necesar an</t>
  </si>
  <si>
    <t>Valoare contract feb</t>
  </si>
  <si>
    <t>medie lunara</t>
  </si>
  <si>
    <t>Spitalul Clinic de Urgenta Sf. Pantelimon</t>
  </si>
  <si>
    <t>Monza-Ares</t>
  </si>
  <si>
    <t>Endoprotezare articulara tumorala-adulti</t>
  </si>
  <si>
    <t>Implant segmentar coloana adulti</t>
  </si>
  <si>
    <t>CIRCUIT DESCHIS</t>
  </si>
  <si>
    <t>MONZA ARES</t>
  </si>
  <si>
    <t>Credite  de angajament  ian- iun. 2024</t>
  </si>
  <si>
    <t>CA limita februarie</t>
  </si>
  <si>
    <t>Solicitare suplimentare</t>
  </si>
  <si>
    <t>Valoare contract feb la 14.02.2024</t>
  </si>
  <si>
    <t>Valoare martie</t>
  </si>
  <si>
    <t>Total Trim I</t>
  </si>
  <si>
    <t>Total trim I la 28.03.</t>
  </si>
  <si>
    <t>Valoare aprilie</t>
  </si>
  <si>
    <t>Tratamentul prin corectarea inegalitatilor si diformitatilor membrelor la copii</t>
  </si>
  <si>
    <t>11</t>
  </si>
  <si>
    <t>Trim I regulariz</t>
  </si>
  <si>
    <t>Trim II regulariz</t>
  </si>
  <si>
    <t>alocare mai</t>
  </si>
  <si>
    <t>Total trim II</t>
  </si>
  <si>
    <t xml:space="preserve"> SC DONNA ONCOLOGY</t>
  </si>
  <si>
    <t>SC DONNA ONCOLOGY</t>
  </si>
  <si>
    <t xml:space="preserve">Centrul Național Medical Clinic de Recuperare Neuropsihomotorie pentru copii Dr.Nicolae Robănescu </t>
  </si>
  <si>
    <r>
      <rPr>
        <sz val="7"/>
        <rFont val="Times New Roman"/>
        <family val="1"/>
      </rPr>
      <t xml:space="preserve">  </t>
    </r>
    <r>
      <rPr>
        <sz val="10"/>
        <rFont val="Arial"/>
        <family val="2"/>
      </rPr>
      <t>SC Creștină Medicală Munposan 94 SRL</t>
    </r>
  </si>
  <si>
    <t xml:space="preserve">SC Global Medical Ultra SRL </t>
  </si>
  <si>
    <t>PROGRAMUL NATIONAL DE SUPLEERE A FUNCTIEI RENALE LA BOLNAVII CU INSUFICIENTA RENALA CRONICA-MEDICAMENTE COST VOLUM</t>
  </si>
  <si>
    <t>Inlocuirea stimulatorului din cadrul dispoz. de stimulare profunda, a bolnavilor cu distonii musculare</t>
  </si>
  <si>
    <t>Inlocuirea stimulatorului din cadrul dispoz. de stimulare profunda,a extensiilor,electrozi si kit la bolnavii cu maladie Parkinson</t>
  </si>
  <si>
    <t>Deficit de sfingomielineza acida (DSMA)</t>
  </si>
  <si>
    <t>Spitalul Universitar Elias</t>
  </si>
  <si>
    <t>Spitalul Clinic de Urgenta BADdasar Arseni</t>
  </si>
  <si>
    <t xml:space="preserve">SC SanADor </t>
  </si>
  <si>
    <r>
      <rPr>
        <sz val="7"/>
        <rFont val="Times New Roman"/>
        <family val="1"/>
      </rPr>
      <t xml:space="preserve">  </t>
    </r>
    <r>
      <rPr>
        <sz val="10"/>
        <rFont val="Arial"/>
        <family val="2"/>
      </rPr>
      <t xml:space="preserve">SC Creștină Medicală Munposan 94 </t>
    </r>
  </si>
  <si>
    <t xml:space="preserve">  Adulti cu instabilitate articulara tratat prin implanturi de fixare</t>
  </si>
  <si>
    <t>Sisteme de pompa de insulina cu senzori de monitorizare continua capabile de functionare in bucla inchisa (HCL)</t>
  </si>
  <si>
    <t xml:space="preserve"> Consumabile pentru Sisteme de pompa de insulina cu senzori de monitorizare continua capabile de functionare in bucla inchisa (HCL)</t>
  </si>
  <si>
    <t>Valoare contract an 2024</t>
  </si>
  <si>
    <t>Valoare ian 2025</t>
  </si>
  <si>
    <t>Tratamentul instabilitatilor articulare cronice la copil prin implanturi de fixare</t>
  </si>
  <si>
    <t>Valoare februarie</t>
  </si>
  <si>
    <t>Total trim I (ian+feb)</t>
  </si>
  <si>
    <t>Credite  de angajament  ian.-feb 2025</t>
  </si>
  <si>
    <t>MEMORIAL HOSPITAL</t>
  </si>
  <si>
    <t>LEI</t>
  </si>
  <si>
    <t>SC Gral Medical</t>
  </si>
  <si>
    <t xml:space="preserve">Spitalul Clinic de Urgenta Copii G. Alexandrescu </t>
  </si>
  <si>
    <t>Global Medical Ultra</t>
  </si>
  <si>
    <t xml:space="preserve">Diaverum  Romania </t>
  </si>
</sst>
</file>

<file path=xl/styles.xml><?xml version="1.0" encoding="utf-8"?>
<styleSheet xmlns="http://schemas.openxmlformats.org/spreadsheetml/2006/main">
  <numFmts count="6">
    <numFmt numFmtId="43" formatCode="_-* #,##0.00\ _l_e_i_-;\-* #,##0.00\ _l_e_i_-;_-* &quot;-&quot;??\ _l_e_i_-;_-@_-"/>
    <numFmt numFmtId="179" formatCode="_(* #,##0.00_);_(* \(#,##0.00\);_(* &quot;-&quot;??_);_(@_)"/>
    <numFmt numFmtId="188" formatCode="_-* #,##0.00\ _l_e_i_-;\-* #,##0.00\ _l_e_i_-;_-* \-??\ _l_e_i_-;_-@_-"/>
    <numFmt numFmtId="195" formatCode="#,##0.0000"/>
    <numFmt numFmtId="213" formatCode="#,##0.00_ ;[Red]\-#,##0.00\ "/>
    <numFmt numFmtId="221" formatCode="0.00;[Red]0.00"/>
  </numFmts>
  <fonts count="43">
    <font>
      <sz val="10"/>
      <name val="Arial"/>
      <family val="2"/>
    </font>
    <font>
      <sz val="10"/>
      <name val="Arial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sz val="11"/>
      <color indexed="16"/>
      <name val="Calibri"/>
      <family val="2"/>
      <charset val="1"/>
    </font>
    <font>
      <sz val="10"/>
      <name val="Arial"/>
      <family val="2"/>
      <charset val="238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  <charset val="238"/>
    </font>
    <font>
      <b/>
      <sz val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Symbol"/>
      <family val="1"/>
      <charset val="2"/>
    </font>
    <font>
      <sz val="7"/>
      <name val="Times New Roman"/>
      <family val="1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  <charset val="238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7"/>
        <bgColor indexed="31"/>
      </patternFill>
    </fill>
    <fill>
      <patternFill patternType="solid">
        <fgColor indexed="43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1">
    <xf numFmtId="0" fontId="0" fillId="0" borderId="0"/>
    <xf numFmtId="0" fontId="9" fillId="2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5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14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6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9" borderId="1" applyNumberFormat="0" applyAlignment="0" applyProtection="0"/>
    <xf numFmtId="0" fontId="12" fillId="9" borderId="1" applyNumberFormat="0" applyAlignment="0" applyProtection="0"/>
    <xf numFmtId="0" fontId="13" fillId="22" borderId="2" applyNumberFormat="0" applyAlignment="0" applyProtection="0"/>
    <xf numFmtId="0" fontId="13" fillId="22" borderId="2" applyNumberFormat="0" applyAlignment="0" applyProtection="0"/>
    <xf numFmtId="188" fontId="5" fillId="0" borderId="0" applyFill="0" applyBorder="0" applyAlignment="0" applyProtection="0"/>
    <xf numFmtId="221" fontId="5" fillId="0" borderId="0" applyFont="0" applyFill="0" applyBorder="0" applyAlignment="0" applyProtection="0"/>
    <xf numFmtId="179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6" fillId="23" borderId="0"/>
    <xf numFmtId="0" fontId="7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3" borderId="1" applyNumberFormat="0" applyAlignment="0" applyProtection="0"/>
    <xf numFmtId="0" fontId="16" fillId="3" borderId="1" applyNumberFormat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7" fillId="0" borderId="0"/>
    <xf numFmtId="0" fontId="1" fillId="0" borderId="0"/>
    <xf numFmtId="0" fontId="5" fillId="0" borderId="0"/>
    <xf numFmtId="0" fontId="7" fillId="0" borderId="0"/>
    <xf numFmtId="0" fontId="36" fillId="0" borderId="0"/>
    <xf numFmtId="0" fontId="5" fillId="0" borderId="0"/>
    <xf numFmtId="0" fontId="5" fillId="0" borderId="0"/>
    <xf numFmtId="0" fontId="2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2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8" fillId="0" borderId="0"/>
    <xf numFmtId="0" fontId="5" fillId="0" borderId="0"/>
    <xf numFmtId="0" fontId="7" fillId="5" borderId="7" applyNumberFormat="0" applyFont="0" applyAlignment="0" applyProtection="0"/>
    <xf numFmtId="0" fontId="7" fillId="5" borderId="7" applyNumberFormat="0" applyFont="0" applyAlignment="0" applyProtection="0"/>
    <xf numFmtId="0" fontId="19" fillId="9" borderId="8" applyNumberFormat="0" applyAlignment="0" applyProtection="0"/>
    <xf numFmtId="0" fontId="19" fillId="9" borderId="8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872">
    <xf numFmtId="0" fontId="0" fillId="0" borderId="0" xfId="0"/>
    <xf numFmtId="0" fontId="4" fillId="0" borderId="0" xfId="65" applyFont="1" applyAlignment="1">
      <alignment horizontal="center" vertical="center" wrapText="1"/>
    </xf>
    <xf numFmtId="4" fontId="4" fillId="0" borderId="10" xfId="65" applyNumberFormat="1" applyFont="1" applyFill="1" applyBorder="1" applyAlignment="1">
      <alignment horizontal="center" vertical="center" wrapText="1"/>
    </xf>
    <xf numFmtId="4" fontId="4" fillId="0" borderId="0" xfId="65" applyNumberFormat="1" applyFont="1" applyFill="1" applyBorder="1" applyAlignment="1">
      <alignment horizontal="center" vertical="center" wrapText="1"/>
    </xf>
    <xf numFmtId="0" fontId="5" fillId="0" borderId="0" xfId="65" applyFont="1" applyAlignment="1">
      <alignment horizontal="center" vertical="center" wrapText="1"/>
    </xf>
    <xf numFmtId="4" fontId="5" fillId="0" borderId="11" xfId="65" applyNumberFormat="1" applyFont="1" applyFill="1" applyBorder="1" applyAlignment="1">
      <alignment horizontal="center" vertical="center" wrapText="1"/>
    </xf>
    <xf numFmtId="0" fontId="4" fillId="0" borderId="0" xfId="65" applyFont="1" applyFill="1" applyBorder="1" applyAlignment="1">
      <alignment horizontal="center" vertical="center" wrapText="1"/>
    </xf>
    <xf numFmtId="0" fontId="5" fillId="0" borderId="0" xfId="65" applyFont="1" applyFill="1" applyAlignment="1">
      <alignment horizontal="center" vertical="center" wrapText="1"/>
    </xf>
    <xf numFmtId="0" fontId="4" fillId="0" borderId="0" xfId="65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/>
    <xf numFmtId="0" fontId="4" fillId="0" borderId="0" xfId="0" applyFont="1" applyFill="1" applyAlignment="1">
      <alignment horizontal="center"/>
    </xf>
    <xf numFmtId="0" fontId="5" fillId="0" borderId="0" xfId="38" applyFont="1" applyFill="1" applyAlignment="1">
      <alignment horizontal="center"/>
    </xf>
    <xf numFmtId="0" fontId="4" fillId="0" borderId="0" xfId="38" applyFont="1" applyFill="1" applyAlignment="1">
      <alignment horizontal="center"/>
    </xf>
    <xf numFmtId="4" fontId="5" fillId="0" borderId="0" xfId="65" applyNumberFormat="1" applyFont="1" applyFill="1" applyAlignment="1">
      <alignment horizontal="center" vertical="center" wrapText="1"/>
    </xf>
    <xf numFmtId="0" fontId="5" fillId="0" borderId="0" xfId="38" applyFont="1" applyFill="1" applyAlignment="1">
      <alignment wrapText="1"/>
    </xf>
    <xf numFmtId="4" fontId="5" fillId="0" borderId="11" xfId="7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5" fillId="0" borderId="0" xfId="65" applyFont="1" applyFill="1" applyAlignment="1">
      <alignment horizontal="center" vertical="center"/>
    </xf>
    <xf numFmtId="0" fontId="5" fillId="0" borderId="0" xfId="38" applyFont="1" applyFill="1" applyAlignment="1">
      <alignment horizontal="center" vertical="center" wrapText="1"/>
    </xf>
    <xf numFmtId="4" fontId="5" fillId="0" borderId="0" xfId="38" applyNumberFormat="1" applyFont="1" applyFill="1" applyAlignment="1">
      <alignment horizontal="center" vertical="center" wrapText="1"/>
    </xf>
    <xf numFmtId="4" fontId="5" fillId="0" borderId="0" xfId="38" applyNumberFormat="1" applyFont="1" applyFill="1" applyAlignment="1">
      <alignment wrapText="1"/>
    </xf>
    <xf numFmtId="0" fontId="4" fillId="0" borderId="0" xfId="65" applyFont="1" applyFill="1" applyAlignment="1">
      <alignment horizontal="center" vertical="center"/>
    </xf>
    <xf numFmtId="0" fontId="5" fillId="0" borderId="0" xfId="90" applyFont="1" applyFill="1"/>
    <xf numFmtId="4" fontId="5" fillId="0" borderId="0" xfId="90" applyNumberFormat="1" applyFont="1" applyFill="1"/>
    <xf numFmtId="1" fontId="5" fillId="0" borderId="0" xfId="65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91" applyFont="1" applyFill="1" applyAlignment="1">
      <alignment horizontal="center" vertical="center"/>
    </xf>
    <xf numFmtId="4" fontId="4" fillId="0" borderId="0" xfId="91" applyNumberFormat="1" applyFont="1" applyFill="1" applyAlignment="1">
      <alignment horizontal="center" vertical="center"/>
    </xf>
    <xf numFmtId="0" fontId="4" fillId="0" borderId="0" xfId="91" applyFont="1" applyFill="1" applyAlignment="1">
      <alignment horizontal="center"/>
    </xf>
    <xf numFmtId="0" fontId="4" fillId="0" borderId="0" xfId="91" applyFont="1" applyFill="1"/>
    <xf numFmtId="4" fontId="4" fillId="0" borderId="0" xfId="91" applyNumberFormat="1" applyFont="1" applyFill="1"/>
    <xf numFmtId="4" fontId="5" fillId="0" borderId="0" xfId="65" applyNumberFormat="1" applyFont="1" applyFill="1" applyAlignment="1">
      <alignment horizontal="center" vertical="center"/>
    </xf>
    <xf numFmtId="0" fontId="4" fillId="0" borderId="0" xfId="85" applyFont="1" applyFill="1" applyAlignment="1">
      <alignment horizontal="center" vertical="center" wrapText="1"/>
    </xf>
    <xf numFmtId="0" fontId="5" fillId="0" borderId="0" xfId="85" applyFont="1" applyFill="1" applyAlignment="1">
      <alignment horizontal="center" vertical="center" wrapText="1"/>
    </xf>
    <xf numFmtId="0" fontId="5" fillId="0" borderId="11" xfId="85" applyFont="1" applyFill="1" applyBorder="1" applyAlignment="1">
      <alignment horizontal="center" vertical="center" wrapText="1"/>
    </xf>
    <xf numFmtId="0" fontId="4" fillId="0" borderId="0" xfId="65" applyFont="1" applyFill="1" applyBorder="1" applyAlignment="1">
      <alignment horizontal="left" vertical="center"/>
    </xf>
    <xf numFmtId="0" fontId="4" fillId="0" borderId="0" xfId="0" applyFont="1" applyFill="1" applyAlignment="1"/>
    <xf numFmtId="0" fontId="5" fillId="0" borderId="0" xfId="85" applyFont="1" applyAlignment="1">
      <alignment horizontal="center" vertical="center" wrapText="1"/>
    </xf>
    <xf numFmtId="1" fontId="5" fillId="0" borderId="0" xfId="85" applyNumberFormat="1" applyFont="1" applyAlignment="1">
      <alignment horizontal="center" vertical="center" wrapText="1"/>
    </xf>
    <xf numFmtId="1" fontId="4" fillId="0" borderId="0" xfId="85" applyNumberFormat="1" applyFont="1" applyAlignment="1">
      <alignment horizontal="center" vertical="center" wrapText="1"/>
    </xf>
    <xf numFmtId="0" fontId="4" fillId="0" borderId="0" xfId="85" applyFont="1" applyBorder="1" applyAlignment="1">
      <alignment horizontal="center" vertical="center" wrapText="1"/>
    </xf>
    <xf numFmtId="0" fontId="4" fillId="0" borderId="0" xfId="85" applyFont="1" applyAlignment="1">
      <alignment horizontal="center" vertical="center" wrapText="1"/>
    </xf>
    <xf numFmtId="1" fontId="4" fillId="0" borderId="0" xfId="85" applyNumberFormat="1" applyFont="1" applyFill="1" applyBorder="1" applyAlignment="1">
      <alignment horizontal="center" vertical="center" wrapText="1"/>
    </xf>
    <xf numFmtId="0" fontId="4" fillId="0" borderId="0" xfId="85" applyFont="1" applyFill="1" applyBorder="1" applyAlignment="1">
      <alignment horizontal="center" vertical="center" wrapText="1"/>
    </xf>
    <xf numFmtId="1" fontId="5" fillId="0" borderId="12" xfId="85" applyNumberFormat="1" applyFont="1" applyFill="1" applyBorder="1" applyAlignment="1">
      <alignment horizontal="center" vertical="center" wrapText="1"/>
    </xf>
    <xf numFmtId="0" fontId="5" fillId="0" borderId="0" xfId="86" applyFont="1" applyFill="1" applyAlignment="1">
      <alignment wrapText="1"/>
    </xf>
    <xf numFmtId="0" fontId="5" fillId="0" borderId="0" xfId="86" applyFont="1" applyFill="1" applyAlignment="1">
      <alignment horizontal="center" wrapText="1"/>
    </xf>
    <xf numFmtId="4" fontId="5" fillId="0" borderId="0" xfId="86" applyNumberFormat="1" applyFont="1" applyFill="1" applyAlignment="1">
      <alignment wrapText="1"/>
    </xf>
    <xf numFmtId="0" fontId="4" fillId="0" borderId="0" xfId="0" applyFont="1" applyFill="1" applyAlignment="1">
      <alignment wrapText="1"/>
    </xf>
    <xf numFmtId="4" fontId="4" fillId="0" borderId="0" xfId="65" applyNumberFormat="1" applyFont="1" applyFill="1" applyAlignment="1">
      <alignment horizontal="center" vertical="center" wrapText="1"/>
    </xf>
    <xf numFmtId="0" fontId="4" fillId="0" borderId="0" xfId="86" applyFont="1" applyFill="1" applyAlignment="1">
      <alignment horizontal="center" wrapText="1"/>
    </xf>
    <xf numFmtId="4" fontId="5" fillId="0" borderId="0" xfId="85" applyNumberFormat="1" applyFont="1" applyFill="1" applyAlignment="1">
      <alignment horizontal="center" vertical="center" wrapText="1"/>
    </xf>
    <xf numFmtId="0" fontId="4" fillId="0" borderId="0" xfId="86" applyFont="1" applyFill="1" applyAlignment="1">
      <alignment wrapText="1"/>
    </xf>
    <xf numFmtId="4" fontId="4" fillId="0" borderId="0" xfId="86" applyNumberFormat="1" applyFont="1" applyFill="1" applyAlignment="1">
      <alignment wrapText="1"/>
    </xf>
    <xf numFmtId="0" fontId="4" fillId="0" borderId="0" xfId="0" applyFont="1" applyFill="1" applyAlignment="1">
      <alignment horizontal="left" vertical="center"/>
    </xf>
    <xf numFmtId="4" fontId="5" fillId="0" borderId="0" xfId="83" applyNumberFormat="1" applyFont="1" applyFill="1" applyAlignment="1">
      <alignment horizontal="center" vertical="center"/>
    </xf>
    <xf numFmtId="0" fontId="5" fillId="0" borderId="0" xfId="83" applyFont="1" applyFill="1" applyAlignment="1">
      <alignment horizontal="center" vertical="center"/>
    </xf>
    <xf numFmtId="49" fontId="4" fillId="0" borderId="0" xfId="91" applyNumberFormat="1" applyFont="1" applyFill="1" applyBorder="1" applyAlignment="1">
      <alignment horizontal="center" vertical="center" wrapText="1"/>
    </xf>
    <xf numFmtId="4" fontId="4" fillId="0" borderId="0" xfId="9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1" fontId="5" fillId="0" borderId="0" xfId="86" applyNumberFormat="1" applyFont="1" applyFill="1" applyAlignment="1">
      <alignment horizontal="center" wrapText="1"/>
    </xf>
    <xf numFmtId="1" fontId="5" fillId="0" borderId="0" xfId="85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" fontId="4" fillId="0" borderId="0" xfId="85" applyNumberFormat="1" applyFont="1" applyFill="1" applyAlignment="1">
      <alignment horizontal="center" vertical="center" wrapText="1"/>
    </xf>
    <xf numFmtId="0" fontId="5" fillId="0" borderId="0" xfId="86" applyFont="1" applyFill="1" applyAlignment="1">
      <alignment horizontal="center" vertical="center" wrapText="1"/>
    </xf>
    <xf numFmtId="4" fontId="4" fillId="0" borderId="0" xfId="65" applyNumberFormat="1" applyFont="1" applyFill="1" applyAlignment="1">
      <alignment horizontal="center" vertical="center"/>
    </xf>
    <xf numFmtId="4" fontId="4" fillId="0" borderId="0" xfId="83" applyNumberFormat="1" applyFont="1" applyFill="1" applyAlignment="1">
      <alignment horizontal="center" vertical="center"/>
    </xf>
    <xf numFmtId="0" fontId="4" fillId="0" borderId="0" xfId="38" applyFont="1" applyFill="1" applyAlignment="1">
      <alignment horizontal="center" vertical="center"/>
    </xf>
    <xf numFmtId="4" fontId="4" fillId="0" borderId="0" xfId="85" applyNumberFormat="1" applyFont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 wrapText="1"/>
    </xf>
    <xf numFmtId="0" fontId="5" fillId="0" borderId="11" xfId="38" applyFont="1" applyFill="1" applyBorder="1" applyAlignment="1">
      <alignment horizontal="center" vertical="center" wrapText="1"/>
    </xf>
    <xf numFmtId="0" fontId="4" fillId="0" borderId="0" xfId="87" applyFont="1" applyFill="1" applyAlignment="1">
      <alignment horizontal="center" vertical="center" wrapText="1"/>
    </xf>
    <xf numFmtId="4" fontId="4" fillId="0" borderId="0" xfId="87" applyNumberFormat="1" applyFont="1" applyFill="1" applyAlignment="1">
      <alignment horizontal="center" vertical="center" wrapText="1"/>
    </xf>
    <xf numFmtId="4" fontId="4" fillId="0" borderId="0" xfId="86" applyNumberFormat="1" applyFont="1" applyFill="1" applyAlignment="1">
      <alignment horizontal="center" vertical="center" wrapText="1"/>
    </xf>
    <xf numFmtId="0" fontId="4" fillId="0" borderId="0" xfId="86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0" fontId="5" fillId="0" borderId="0" xfId="91" applyFont="1" applyFill="1" applyAlignment="1">
      <alignment horizontal="center" vertical="center"/>
    </xf>
    <xf numFmtId="0" fontId="5" fillId="0" borderId="0" xfId="65" applyFont="1" applyFill="1" applyBorder="1" applyAlignment="1">
      <alignment horizontal="center" vertical="center" wrapText="1"/>
    </xf>
    <xf numFmtId="4" fontId="5" fillId="0" borderId="13" xfId="65" applyNumberFormat="1" applyFont="1" applyFill="1" applyBorder="1" applyAlignment="1">
      <alignment horizontal="center" vertical="center" wrapText="1"/>
    </xf>
    <xf numFmtId="0" fontId="5" fillId="0" borderId="0" xfId="65" applyFont="1" applyFill="1" applyBorder="1" applyAlignment="1">
      <alignment horizontal="center" vertical="center"/>
    </xf>
    <xf numFmtId="4" fontId="5" fillId="0" borderId="11" xfId="65" applyNumberFormat="1" applyFont="1" applyFill="1" applyBorder="1" applyAlignment="1">
      <alignment horizontal="center" vertical="center"/>
    </xf>
    <xf numFmtId="0" fontId="4" fillId="0" borderId="0" xfId="65" applyFont="1" applyFill="1" applyBorder="1" applyAlignment="1">
      <alignment horizontal="center" vertical="center"/>
    </xf>
    <xf numFmtId="4" fontId="5" fillId="0" borderId="11" xfId="38" applyNumberFormat="1" applyFont="1" applyFill="1" applyBorder="1" applyAlignment="1">
      <alignment horizontal="center" vertical="center" wrapText="1"/>
    </xf>
    <xf numFmtId="1" fontId="5" fillId="0" borderId="12" xfId="65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1" fontId="5" fillId="0" borderId="0" xfId="85" applyNumberFormat="1" applyFont="1" applyFill="1" applyBorder="1" applyAlignment="1">
      <alignment horizontal="center" vertical="center" wrapText="1"/>
    </xf>
    <xf numFmtId="4" fontId="5" fillId="0" borderId="14" xfId="65" applyNumberFormat="1" applyFont="1" applyFill="1" applyBorder="1" applyAlignment="1">
      <alignment horizontal="center" vertical="center" wrapText="1"/>
    </xf>
    <xf numFmtId="4" fontId="4" fillId="0" borderId="15" xfId="65" applyNumberFormat="1" applyFont="1" applyFill="1" applyBorder="1" applyAlignment="1">
      <alignment horizontal="center" vertical="center" wrapText="1"/>
    </xf>
    <xf numFmtId="4" fontId="5" fillId="0" borderId="13" xfId="70" applyNumberFormat="1" applyFont="1" applyFill="1" applyBorder="1" applyAlignment="1">
      <alignment horizontal="center" vertical="center" wrapText="1"/>
    </xf>
    <xf numFmtId="0" fontId="5" fillId="0" borderId="0" xfId="85" applyFont="1" applyFill="1" applyBorder="1" applyAlignment="1">
      <alignment horizontal="left" vertical="center"/>
    </xf>
    <xf numFmtId="0" fontId="4" fillId="0" borderId="0" xfId="90" applyFont="1" applyFill="1" applyAlignment="1">
      <alignment horizontal="center"/>
    </xf>
    <xf numFmtId="4" fontId="4" fillId="0" borderId="0" xfId="87" applyNumberFormat="1" applyFont="1" applyFill="1" applyBorder="1" applyAlignment="1">
      <alignment vertical="center"/>
    </xf>
    <xf numFmtId="4" fontId="4" fillId="0" borderId="0" xfId="38" applyNumberFormat="1" applyFont="1" applyFill="1" applyAlignment="1">
      <alignment horizontal="center"/>
    </xf>
    <xf numFmtId="1" fontId="4" fillId="0" borderId="0" xfId="65" applyNumberFormat="1" applyFont="1" applyFill="1" applyAlignment="1">
      <alignment horizontal="center" vertical="center" wrapText="1"/>
    </xf>
    <xf numFmtId="1" fontId="4" fillId="0" borderId="0" xfId="65" applyNumberFormat="1" applyFont="1" applyFill="1" applyBorder="1" applyAlignment="1">
      <alignment horizontal="center" vertical="center" wrapText="1"/>
    </xf>
    <xf numFmtId="1" fontId="5" fillId="0" borderId="0" xfId="90" applyNumberFormat="1" applyFont="1" applyFill="1"/>
    <xf numFmtId="1" fontId="5" fillId="0" borderId="0" xfId="38" applyNumberFormat="1" applyFont="1" applyFill="1" applyAlignment="1">
      <alignment wrapText="1"/>
    </xf>
    <xf numFmtId="0" fontId="4" fillId="0" borderId="0" xfId="82" applyFont="1" applyFill="1" applyAlignment="1">
      <alignment horizontal="center" vertical="center" wrapText="1"/>
    </xf>
    <xf numFmtId="0" fontId="5" fillId="0" borderId="0" xfId="82" applyFont="1" applyFill="1" applyAlignment="1">
      <alignment horizontal="center" vertical="center"/>
    </xf>
    <xf numFmtId="0" fontId="4" fillId="0" borderId="0" xfId="82" applyFont="1" applyFill="1" applyAlignment="1">
      <alignment horizontal="center" vertical="center"/>
    </xf>
    <xf numFmtId="4" fontId="4" fillId="0" borderId="15" xfId="38" applyNumberFormat="1" applyFont="1" applyFill="1" applyBorder="1" applyAlignment="1">
      <alignment horizontal="center" vertical="center" wrapText="1"/>
    </xf>
    <xf numFmtId="0" fontId="4" fillId="0" borderId="15" xfId="38" applyFont="1" applyFill="1" applyBorder="1" applyAlignment="1">
      <alignment horizontal="center" vertical="center" wrapText="1"/>
    </xf>
    <xf numFmtId="4" fontId="5" fillId="0" borderId="14" xfId="70" applyNumberFormat="1" applyFont="1" applyFill="1" applyBorder="1" applyAlignment="1">
      <alignment horizontal="center" vertical="center" wrapText="1"/>
    </xf>
    <xf numFmtId="0" fontId="5" fillId="0" borderId="0" xfId="64" applyFont="1" applyFill="1" applyAlignment="1">
      <alignment horizontal="center" vertical="center"/>
    </xf>
    <xf numFmtId="0" fontId="4" fillId="0" borderId="0" xfId="38" applyFont="1" applyFill="1" applyAlignment="1">
      <alignment vertical="center" wrapText="1"/>
    </xf>
    <xf numFmtId="0" fontId="5" fillId="0" borderId="0" xfId="90" applyFont="1" applyFill="1" applyBorder="1"/>
    <xf numFmtId="0" fontId="4" fillId="0" borderId="0" xfId="86" applyFont="1" applyFill="1" applyAlignment="1">
      <alignment vertical="center" wrapText="1"/>
    </xf>
    <xf numFmtId="4" fontId="4" fillId="0" borderId="0" xfId="86" applyNumberFormat="1" applyFont="1" applyFill="1" applyAlignment="1">
      <alignment vertical="center" wrapText="1"/>
    </xf>
    <xf numFmtId="0" fontId="5" fillId="0" borderId="0" xfId="90" applyFont="1" applyFill="1" applyAlignment="1">
      <alignment vertical="center"/>
    </xf>
    <xf numFmtId="4" fontId="5" fillId="0" borderId="0" xfId="90" applyNumberFormat="1" applyFont="1" applyFill="1" applyAlignment="1">
      <alignment vertical="center"/>
    </xf>
    <xf numFmtId="0" fontId="4" fillId="0" borderId="0" xfId="90" applyFont="1" applyFill="1" applyAlignment="1"/>
    <xf numFmtId="0" fontId="5" fillId="0" borderId="0" xfId="63" applyFont="1" applyFill="1" applyAlignment="1">
      <alignment horizontal="center" vertical="center"/>
    </xf>
    <xf numFmtId="0" fontId="5" fillId="0" borderId="0" xfId="88" applyFont="1" applyFill="1" applyAlignment="1">
      <alignment horizontal="center" vertical="center" wrapText="1"/>
    </xf>
    <xf numFmtId="0" fontId="4" fillId="0" borderId="0" xfId="88" applyFont="1" applyFill="1" applyBorder="1" applyAlignment="1">
      <alignment horizontal="center" vertical="center" wrapText="1"/>
    </xf>
    <xf numFmtId="4" fontId="4" fillId="0" borderId="0" xfId="88" applyNumberFormat="1" applyFont="1" applyFill="1" applyBorder="1" applyAlignment="1">
      <alignment horizontal="left" vertical="center" wrapText="1"/>
    </xf>
    <xf numFmtId="0" fontId="4" fillId="0" borderId="0" xfId="88" applyFont="1" applyFill="1" applyAlignment="1">
      <alignment horizontal="center" vertical="center" wrapText="1"/>
    </xf>
    <xf numFmtId="0" fontId="5" fillId="0" borderId="11" xfId="88" applyFont="1" applyFill="1" applyBorder="1" applyAlignment="1">
      <alignment horizontal="left" vertical="center" wrapText="1"/>
    </xf>
    <xf numFmtId="4" fontId="5" fillId="0" borderId="0" xfId="88" applyNumberFormat="1" applyFont="1" applyFill="1" applyAlignment="1">
      <alignment horizontal="center" vertical="center" wrapText="1"/>
    </xf>
    <xf numFmtId="0" fontId="4" fillId="25" borderId="11" xfId="88" applyFont="1" applyFill="1" applyBorder="1" applyAlignment="1">
      <alignment horizontal="left" vertical="center" wrapText="1"/>
    </xf>
    <xf numFmtId="4" fontId="4" fillId="25" borderId="11" xfId="88" applyNumberFormat="1" applyFont="1" applyFill="1" applyBorder="1" applyAlignment="1">
      <alignment horizontal="left" vertical="center" wrapText="1"/>
    </xf>
    <xf numFmtId="4" fontId="4" fillId="25" borderId="11" xfId="62" applyNumberFormat="1" applyFont="1" applyFill="1" applyBorder="1" applyAlignment="1">
      <alignment horizontal="left" vertical="center" wrapText="1"/>
    </xf>
    <xf numFmtId="0" fontId="5" fillId="0" borderId="0" xfId="88" applyFont="1" applyFill="1" applyAlignment="1">
      <alignment horizontal="left" vertical="center" wrapText="1"/>
    </xf>
    <xf numFmtId="0" fontId="4" fillId="0" borderId="16" xfId="65" applyFont="1" applyFill="1" applyBorder="1" applyAlignment="1">
      <alignment horizontal="center" vertical="center" wrapText="1"/>
    </xf>
    <xf numFmtId="0" fontId="4" fillId="0" borderId="17" xfId="65" applyFont="1" applyFill="1" applyBorder="1" applyAlignment="1">
      <alignment horizontal="center" vertical="center" wrapText="1"/>
    </xf>
    <xf numFmtId="4" fontId="4" fillId="0" borderId="18" xfId="65" applyNumberFormat="1" applyFont="1" applyFill="1" applyBorder="1" applyAlignment="1">
      <alignment horizontal="center" vertical="center" wrapText="1"/>
    </xf>
    <xf numFmtId="4" fontId="5" fillId="0" borderId="19" xfId="65" applyNumberFormat="1" applyFont="1" applyFill="1" applyBorder="1" applyAlignment="1">
      <alignment horizontal="center" vertical="center" wrapText="1"/>
    </xf>
    <xf numFmtId="1" fontId="4" fillId="0" borderId="17" xfId="65" applyNumberFormat="1" applyFont="1" applyFill="1" applyBorder="1" applyAlignment="1">
      <alignment horizontal="center" vertical="center" wrapText="1"/>
    </xf>
    <xf numFmtId="0" fontId="4" fillId="0" borderId="0" xfId="65" applyFont="1" applyFill="1" applyAlignment="1">
      <alignment vertical="center"/>
    </xf>
    <xf numFmtId="0" fontId="4" fillId="0" borderId="0" xfId="64" applyFont="1" applyFill="1" applyBorder="1" applyAlignment="1">
      <alignment horizontal="center" vertical="center"/>
    </xf>
    <xf numFmtId="0" fontId="5" fillId="0" borderId="0" xfId="64" applyFont="1" applyFill="1" applyBorder="1" applyAlignment="1">
      <alignment horizontal="center" vertical="center"/>
    </xf>
    <xf numFmtId="0" fontId="5" fillId="26" borderId="0" xfId="0" applyFont="1" applyFill="1" applyAlignment="1">
      <alignment horizontal="center" vertical="center" wrapText="1"/>
    </xf>
    <xf numFmtId="4" fontId="4" fillId="0" borderId="0" xfId="65" applyNumberFormat="1" applyFont="1" applyFill="1" applyAlignment="1">
      <alignment vertical="center"/>
    </xf>
    <xf numFmtId="4" fontId="5" fillId="0" borderId="11" xfId="91" applyNumberFormat="1" applyFont="1" applyFill="1" applyBorder="1" applyAlignment="1">
      <alignment horizontal="center" vertical="center" wrapText="1"/>
    </xf>
    <xf numFmtId="0" fontId="4" fillId="0" borderId="0" xfId="68" applyFont="1" applyFill="1" applyAlignment="1">
      <alignment horizontal="left"/>
    </xf>
    <xf numFmtId="0" fontId="5" fillId="0" borderId="16" xfId="65" applyFont="1" applyFill="1" applyBorder="1" applyAlignment="1">
      <alignment horizontal="center" vertical="center" wrapText="1"/>
    </xf>
    <xf numFmtId="0" fontId="5" fillId="0" borderId="20" xfId="65" applyFont="1" applyFill="1" applyBorder="1" applyAlignment="1">
      <alignment horizontal="center" vertical="center" wrapText="1"/>
    </xf>
    <xf numFmtId="0" fontId="4" fillId="0" borderId="21" xfId="65" applyFont="1" applyFill="1" applyBorder="1" applyAlignment="1">
      <alignment horizontal="center" vertical="center" wrapText="1"/>
    </xf>
    <xf numFmtId="0" fontId="5" fillId="0" borderId="0" xfId="64" applyFont="1" applyFill="1" applyBorder="1" applyAlignment="1">
      <alignment horizontal="center"/>
    </xf>
    <xf numFmtId="0" fontId="5" fillId="0" borderId="0" xfId="64" applyFont="1" applyFill="1" applyAlignment="1">
      <alignment horizontal="center"/>
    </xf>
    <xf numFmtId="4" fontId="4" fillId="0" borderId="18" xfId="65" applyNumberFormat="1" applyFont="1" applyFill="1" applyBorder="1" applyAlignment="1">
      <alignment horizontal="center" vertical="center"/>
    </xf>
    <xf numFmtId="0" fontId="4" fillId="0" borderId="22" xfId="65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left"/>
    </xf>
    <xf numFmtId="4" fontId="4" fillId="0" borderId="0" xfId="83" applyNumberFormat="1" applyFont="1" applyFill="1" applyBorder="1" applyAlignment="1">
      <alignment horizontal="center" vertical="center" wrapText="1"/>
    </xf>
    <xf numFmtId="4" fontId="5" fillId="0" borderId="0" xfId="38" applyNumberFormat="1" applyFont="1" applyFill="1" applyAlignment="1">
      <alignment horizontal="center"/>
    </xf>
    <xf numFmtId="4" fontId="4" fillId="0" borderId="21" xfId="65" applyNumberFormat="1" applyFont="1" applyFill="1" applyBorder="1" applyAlignment="1">
      <alignment horizontal="center" vertical="center" wrapText="1"/>
    </xf>
    <xf numFmtId="4" fontId="5" fillId="0" borderId="0" xfId="86" applyNumberFormat="1" applyFont="1" applyFill="1" applyAlignment="1">
      <alignment horizontal="center" vertical="center" wrapText="1"/>
    </xf>
    <xf numFmtId="4" fontId="4" fillId="0" borderId="0" xfId="87" applyNumberFormat="1" applyFont="1" applyFill="1" applyAlignment="1">
      <alignment horizontal="center" vertical="center"/>
    </xf>
    <xf numFmtId="0" fontId="5" fillId="0" borderId="0" xfId="38" applyFont="1" applyFill="1" applyAlignment="1"/>
    <xf numFmtId="0" fontId="0" fillId="0" borderId="0" xfId="65" applyFont="1" applyFill="1" applyAlignment="1">
      <alignment horizontal="left" vertical="center"/>
    </xf>
    <xf numFmtId="0" fontId="5" fillId="0" borderId="0" xfId="65" applyFont="1" applyFill="1" applyAlignment="1">
      <alignment horizontal="left" vertical="center"/>
    </xf>
    <xf numFmtId="0" fontId="4" fillId="0" borderId="0" xfId="38" applyFont="1" applyFill="1" applyAlignment="1">
      <alignment vertical="center"/>
    </xf>
    <xf numFmtId="4" fontId="4" fillId="0" borderId="0" xfId="38" applyNumberFormat="1" applyFont="1" applyFill="1" applyAlignment="1">
      <alignment horizontal="left" vertical="center" wrapText="1"/>
    </xf>
    <xf numFmtId="0" fontId="4" fillId="0" borderId="0" xfId="38" applyFont="1" applyFill="1" applyAlignment="1">
      <alignment horizontal="left" vertical="center"/>
    </xf>
    <xf numFmtId="0" fontId="5" fillId="0" borderId="22" xfId="65" applyFont="1" applyFill="1" applyBorder="1" applyAlignment="1">
      <alignment horizontal="center" vertical="center" wrapText="1"/>
    </xf>
    <xf numFmtId="0" fontId="4" fillId="0" borderId="0" xfId="65" applyFont="1" applyFill="1" applyAlignment="1">
      <alignment horizontal="center" wrapText="1"/>
    </xf>
    <xf numFmtId="4" fontId="5" fillId="0" borderId="14" xfId="38" applyNumberFormat="1" applyFont="1" applyFill="1" applyBorder="1" applyAlignment="1">
      <alignment horizontal="center" vertical="center" wrapText="1"/>
    </xf>
    <xf numFmtId="0" fontId="4" fillId="0" borderId="23" xfId="65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4" fontId="5" fillId="0" borderId="13" xfId="38" applyNumberFormat="1" applyFont="1" applyFill="1" applyBorder="1" applyAlignment="1">
      <alignment horizontal="center" vertical="center" wrapText="1"/>
    </xf>
    <xf numFmtId="0" fontId="0" fillId="0" borderId="11" xfId="88" applyFont="1" applyFill="1" applyBorder="1" applyAlignment="1">
      <alignment horizontal="left" vertical="center" wrapText="1"/>
    </xf>
    <xf numFmtId="4" fontId="4" fillId="0" borderId="11" xfId="65" applyNumberFormat="1" applyFont="1" applyFill="1" applyBorder="1" applyAlignment="1">
      <alignment horizontal="center" vertical="center" wrapText="1"/>
    </xf>
    <xf numFmtId="4" fontId="5" fillId="0" borderId="0" xfId="65" applyNumberFormat="1" applyFont="1" applyAlignment="1">
      <alignment horizontal="center" vertical="center" wrapText="1"/>
    </xf>
    <xf numFmtId="4" fontId="4" fillId="0" borderId="0" xfId="90" applyNumberFormat="1" applyFont="1" applyFill="1" applyAlignment="1">
      <alignment horizontal="center"/>
    </xf>
    <xf numFmtId="4" fontId="0" fillId="0" borderId="0" xfId="0" applyNumberFormat="1"/>
    <xf numFmtId="0" fontId="38" fillId="0" borderId="0" xfId="65" applyFont="1" applyFill="1" applyAlignment="1">
      <alignment horizontal="center" vertical="center"/>
    </xf>
    <xf numFmtId="4" fontId="39" fillId="0" borderId="0" xfId="87" applyNumberFormat="1" applyFont="1" applyFill="1" applyBorder="1" applyAlignment="1">
      <alignment vertical="center"/>
    </xf>
    <xf numFmtId="0" fontId="39" fillId="0" borderId="0" xfId="68" applyFont="1" applyFill="1" applyAlignment="1">
      <alignment horizontal="center" vertical="center"/>
    </xf>
    <xf numFmtId="0" fontId="40" fillId="0" borderId="0" xfId="90" applyFont="1" applyFill="1"/>
    <xf numFmtId="4" fontId="4" fillId="27" borderId="11" xfId="62" applyNumberFormat="1" applyFont="1" applyFill="1" applyBorder="1" applyAlignment="1">
      <alignment horizontal="left" vertical="center" wrapText="1"/>
    </xf>
    <xf numFmtId="0" fontId="5" fillId="0" borderId="24" xfId="65" applyFont="1" applyFill="1" applyBorder="1" applyAlignment="1">
      <alignment horizontal="center" vertical="center" wrapText="1"/>
    </xf>
    <xf numFmtId="4" fontId="5" fillId="0" borderId="25" xfId="65" applyNumberFormat="1" applyFont="1" applyFill="1" applyBorder="1" applyAlignment="1">
      <alignment horizontal="center" vertical="center" wrapText="1"/>
    </xf>
    <xf numFmtId="4" fontId="4" fillId="0" borderId="25" xfId="65" applyNumberFormat="1" applyFont="1" applyFill="1" applyBorder="1" applyAlignment="1">
      <alignment horizontal="center" vertical="center" wrapText="1"/>
    </xf>
    <xf numFmtId="0" fontId="5" fillId="28" borderId="0" xfId="90" applyFont="1" applyFill="1"/>
    <xf numFmtId="4" fontId="4" fillId="0" borderId="11" xfId="85" applyNumberFormat="1" applyFont="1" applyFill="1" applyBorder="1" applyAlignment="1">
      <alignment horizontal="center" vertical="center" wrapText="1"/>
    </xf>
    <xf numFmtId="0" fontId="4" fillId="0" borderId="0" xfId="0" applyFont="1"/>
    <xf numFmtId="4" fontId="4" fillId="0" borderId="0" xfId="38" applyNumberFormat="1" applyFont="1" applyFill="1" applyAlignment="1">
      <alignment vertical="center"/>
    </xf>
    <xf numFmtId="4" fontId="41" fillId="0" borderId="0" xfId="0" applyNumberFormat="1" applyFont="1" applyFill="1" applyAlignment="1">
      <alignment horizontal="center" vertical="center"/>
    </xf>
    <xf numFmtId="1" fontId="40" fillId="0" borderId="0" xfId="88" applyNumberFormat="1" applyFont="1" applyFill="1" applyAlignment="1">
      <alignment horizontal="center" vertical="center" wrapText="1"/>
    </xf>
    <xf numFmtId="0" fontId="41" fillId="0" borderId="0" xfId="85" applyFont="1" applyFill="1" applyAlignment="1">
      <alignment horizontal="center" vertical="center" wrapText="1"/>
    </xf>
    <xf numFmtId="0" fontId="4" fillId="0" borderId="12" xfId="86" applyFont="1" applyFill="1" applyBorder="1" applyAlignment="1">
      <alignment horizontal="center" vertical="center" wrapText="1"/>
    </xf>
    <xf numFmtId="0" fontId="4" fillId="0" borderId="26" xfId="86" applyFont="1" applyFill="1" applyBorder="1" applyAlignment="1">
      <alignment horizontal="center" vertical="center" wrapText="1"/>
    </xf>
    <xf numFmtId="0" fontId="4" fillId="0" borderId="10" xfId="86" applyFont="1" applyFill="1" applyBorder="1" applyAlignment="1">
      <alignment horizontal="center" vertical="center" wrapText="1"/>
    </xf>
    <xf numFmtId="1" fontId="5" fillId="0" borderId="20" xfId="65" applyNumberFormat="1" applyFont="1" applyFill="1" applyBorder="1" applyAlignment="1">
      <alignment horizontal="center" vertical="center" wrapText="1"/>
    </xf>
    <xf numFmtId="1" fontId="5" fillId="0" borderId="16" xfId="65" applyNumberFormat="1" applyFont="1" applyFill="1" applyBorder="1" applyAlignment="1">
      <alignment horizontal="center" vertical="center" wrapText="1"/>
    </xf>
    <xf numFmtId="0" fontId="4" fillId="0" borderId="10" xfId="85" applyFont="1" applyFill="1" applyBorder="1" applyAlignment="1">
      <alignment horizontal="center" vertical="center" wrapText="1"/>
    </xf>
    <xf numFmtId="4" fontId="4" fillId="0" borderId="15" xfId="85" applyNumberFormat="1" applyFont="1" applyFill="1" applyBorder="1" applyAlignment="1">
      <alignment horizontal="center" vertical="center" wrapText="1"/>
    </xf>
    <xf numFmtId="0" fontId="5" fillId="0" borderId="11" xfId="65" applyFont="1" applyFill="1" applyBorder="1" applyAlignment="1">
      <alignment horizontal="center" vertical="center" wrapText="1"/>
    </xf>
    <xf numFmtId="1" fontId="5" fillId="0" borderId="24" xfId="65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horizontal="center"/>
    </xf>
    <xf numFmtId="0" fontId="4" fillId="0" borderId="27" xfId="86" applyFont="1" applyFill="1" applyBorder="1" applyAlignment="1">
      <alignment horizontal="center" vertical="center" wrapText="1"/>
    </xf>
    <xf numFmtId="0" fontId="4" fillId="0" borderId="28" xfId="86" applyFont="1" applyFill="1" applyBorder="1" applyAlignment="1">
      <alignment horizontal="center" vertical="center" wrapText="1"/>
    </xf>
    <xf numFmtId="4" fontId="4" fillId="0" borderId="15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4" fillId="0" borderId="0" xfId="0" applyFont="1" applyFill="1" applyBorder="1" applyAlignment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4" fontId="0" fillId="0" borderId="0" xfId="0" applyNumberFormat="1" applyFont="1" applyFill="1" applyAlignment="1"/>
    <xf numFmtId="0" fontId="0" fillId="0" borderId="0" xfId="0" applyFont="1" applyFill="1" applyAlignment="1">
      <alignment horizontal="center" vertical="center"/>
    </xf>
    <xf numFmtId="0" fontId="4" fillId="0" borderId="20" xfId="65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30" fillId="0" borderId="0" xfId="0" applyFont="1" applyFill="1" applyBorder="1" applyAlignment="1">
      <alignment horizontal="center" vertical="center" wrapText="1"/>
    </xf>
    <xf numFmtId="0" fontId="0" fillId="0" borderId="11" xfId="85" applyFont="1" applyFill="1" applyBorder="1" applyAlignment="1">
      <alignment horizontal="center" vertical="center" wrapText="1"/>
    </xf>
    <xf numFmtId="4" fontId="4" fillId="0" borderId="29" xfId="85" applyNumberFormat="1" applyFont="1" applyFill="1" applyBorder="1" applyAlignment="1">
      <alignment horizontal="center" vertical="center" wrapText="1"/>
    </xf>
    <xf numFmtId="0" fontId="4" fillId="0" borderId="24" xfId="65" applyFont="1" applyFill="1" applyBorder="1" applyAlignment="1">
      <alignment horizontal="center" vertical="center"/>
    </xf>
    <xf numFmtId="4" fontId="4" fillId="0" borderId="11" xfId="65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4" fontId="0" fillId="0" borderId="11" xfId="0" applyNumberFormat="1" applyFont="1" applyFill="1" applyBorder="1" applyAlignment="1">
      <alignment horizontal="center" vertical="center" wrapText="1"/>
    </xf>
    <xf numFmtId="0" fontId="42" fillId="0" borderId="0" xfId="63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 wrapText="1"/>
    </xf>
    <xf numFmtId="0" fontId="4" fillId="0" borderId="24" xfId="65" applyFont="1" applyFill="1" applyBorder="1" applyAlignment="1">
      <alignment horizontal="center" vertical="center" wrapText="1"/>
    </xf>
    <xf numFmtId="1" fontId="5" fillId="0" borderId="22" xfId="65" applyNumberFormat="1" applyFont="1" applyFill="1" applyBorder="1" applyAlignment="1">
      <alignment horizontal="center" vertical="center" wrapText="1"/>
    </xf>
    <xf numFmtId="4" fontId="41" fillId="0" borderId="0" xfId="63" applyNumberFormat="1" applyFont="1" applyFill="1" applyAlignment="1">
      <alignment horizontal="center" vertical="center"/>
    </xf>
    <xf numFmtId="0" fontId="0" fillId="0" borderId="0" xfId="0" applyFill="1"/>
    <xf numFmtId="4" fontId="4" fillId="0" borderId="0" xfId="88" applyNumberFormat="1" applyFont="1" applyFill="1" applyAlignment="1">
      <alignment horizontal="center" vertical="center" wrapText="1"/>
    </xf>
    <xf numFmtId="4" fontId="5" fillId="0" borderId="30" xfId="65" applyNumberFormat="1" applyFont="1" applyFill="1" applyBorder="1" applyAlignment="1">
      <alignment horizontal="center" vertical="center"/>
    </xf>
    <xf numFmtId="4" fontId="0" fillId="0" borderId="0" xfId="0" applyNumberFormat="1" applyFont="1" applyFill="1" applyAlignment="1">
      <alignment horizontal="center"/>
    </xf>
    <xf numFmtId="4" fontId="42" fillId="0" borderId="0" xfId="63" applyNumberFormat="1" applyFont="1" applyFill="1" applyAlignment="1">
      <alignment horizontal="center" vertical="center"/>
    </xf>
    <xf numFmtId="1" fontId="4" fillId="0" borderId="24" xfId="65" applyNumberFormat="1" applyFont="1" applyFill="1" applyBorder="1" applyAlignment="1">
      <alignment horizontal="center" vertical="center" wrapText="1"/>
    </xf>
    <xf numFmtId="0" fontId="4" fillId="0" borderId="26" xfId="0" applyFont="1" applyFill="1" applyBorder="1" applyAlignment="1"/>
    <xf numFmtId="4" fontId="0" fillId="28" borderId="11" xfId="0" applyNumberFormat="1" applyFont="1" applyFill="1" applyBorder="1" applyAlignment="1">
      <alignment horizontal="center" vertical="center" wrapText="1"/>
    </xf>
    <xf numFmtId="4" fontId="0" fillId="28" borderId="11" xfId="0" applyNumberFormat="1" applyFont="1" applyFill="1" applyBorder="1" applyAlignment="1">
      <alignment horizontal="left" vertical="center" wrapText="1"/>
    </xf>
    <xf numFmtId="4" fontId="5" fillId="0" borderId="14" xfId="65" applyNumberFormat="1" applyFont="1" applyFill="1" applyBorder="1" applyAlignment="1">
      <alignment horizontal="center" vertical="center"/>
    </xf>
    <xf numFmtId="4" fontId="4" fillId="0" borderId="10" xfId="65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4" fillId="0" borderId="13" xfId="0" applyNumberFormat="1" applyFont="1" applyFill="1" applyBorder="1" applyAlignment="1">
      <alignment horizontal="center" vertical="center" wrapText="1"/>
    </xf>
    <xf numFmtId="1" fontId="4" fillId="0" borderId="27" xfId="84" applyNumberFormat="1" applyFont="1" applyFill="1" applyBorder="1" applyAlignment="1">
      <alignment horizontal="center" vertical="center" wrapText="1"/>
    </xf>
    <xf numFmtId="1" fontId="5" fillId="0" borderId="12" xfId="82" applyNumberFormat="1" applyFont="1" applyFill="1" applyBorder="1" applyAlignment="1">
      <alignment horizontal="center" vertical="center"/>
    </xf>
    <xf numFmtId="0" fontId="5" fillId="0" borderId="12" xfId="64" applyFont="1" applyFill="1" applyBorder="1" applyAlignment="1">
      <alignment horizontal="center" vertical="center" wrapText="1"/>
    </xf>
    <xf numFmtId="0" fontId="0" fillId="0" borderId="0" xfId="65" applyFont="1" applyFill="1" applyAlignment="1">
      <alignment horizontal="center" vertical="center" wrapText="1"/>
    </xf>
    <xf numFmtId="4" fontId="5" fillId="0" borderId="0" xfId="90" applyNumberFormat="1" applyFont="1" applyFill="1" applyAlignment="1">
      <alignment horizontal="center"/>
    </xf>
    <xf numFmtId="0" fontId="4" fillId="0" borderId="0" xfId="0" applyFont="1" applyBorder="1"/>
    <xf numFmtId="0" fontId="5" fillId="0" borderId="0" xfId="0" applyFont="1" applyFill="1" applyBorder="1" applyAlignment="1">
      <alignment horizontal="center" vertical="center"/>
    </xf>
    <xf numFmtId="4" fontId="4" fillId="0" borderId="0" xfId="65" applyNumberFormat="1" applyFont="1" applyFill="1" applyBorder="1" applyAlignment="1">
      <alignment horizontal="center" vertical="center"/>
    </xf>
    <xf numFmtId="1" fontId="4" fillId="0" borderId="26" xfId="85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25" xfId="0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4" fontId="5" fillId="0" borderId="11" xfId="70" applyNumberFormat="1" applyFont="1" applyFill="1" applyBorder="1" applyAlignment="1">
      <alignment horizontal="left" vertical="center" wrapText="1"/>
    </xf>
    <xf numFmtId="4" fontId="5" fillId="0" borderId="11" xfId="65" applyNumberFormat="1" applyFont="1" applyFill="1" applyBorder="1" applyAlignment="1">
      <alignment horizontal="left" vertical="center" wrapText="1"/>
    </xf>
    <xf numFmtId="49" fontId="4" fillId="0" borderId="10" xfId="0" applyNumberFormat="1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4" fillId="0" borderId="0" xfId="90" applyFont="1" applyFill="1" applyAlignment="1">
      <alignment wrapText="1"/>
    </xf>
    <xf numFmtId="4" fontId="5" fillId="0" borderId="0" xfId="90" applyNumberFormat="1" applyFont="1" applyFill="1" applyAlignment="1">
      <alignment wrapText="1"/>
    </xf>
    <xf numFmtId="4" fontId="5" fillId="0" borderId="0" xfId="65" applyNumberFormat="1" applyFont="1" applyFill="1" applyBorder="1" applyAlignment="1">
      <alignment horizontal="center" vertical="center"/>
    </xf>
    <xf numFmtId="4" fontId="4" fillId="0" borderId="0" xfId="90" applyNumberFormat="1" applyFont="1" applyFill="1"/>
    <xf numFmtId="0" fontId="4" fillId="0" borderId="25" xfId="65" applyFont="1" applyFill="1" applyBorder="1" applyAlignment="1">
      <alignment horizontal="center" vertical="center" wrapText="1"/>
    </xf>
    <xf numFmtId="0" fontId="41" fillId="0" borderId="0" xfId="65" applyFont="1" applyAlignment="1">
      <alignment horizontal="center" vertical="center" wrapText="1"/>
    </xf>
    <xf numFmtId="0" fontId="40" fillId="0" borderId="11" xfId="0" applyFont="1" applyFill="1" applyBorder="1" applyAlignment="1">
      <alignment horizontal="left" wrapText="1"/>
    </xf>
    <xf numFmtId="4" fontId="4" fillId="0" borderId="31" xfId="65" applyNumberFormat="1" applyFont="1" applyFill="1" applyBorder="1" applyAlignment="1">
      <alignment horizontal="center" vertical="center" wrapText="1"/>
    </xf>
    <xf numFmtId="0" fontId="4" fillId="0" borderId="12" xfId="65" applyFont="1" applyFill="1" applyBorder="1" applyAlignment="1">
      <alignment horizontal="center" vertical="center" wrapText="1"/>
    </xf>
    <xf numFmtId="4" fontId="4" fillId="0" borderId="13" xfId="65" applyNumberFormat="1" applyFont="1" applyFill="1" applyBorder="1" applyAlignment="1">
      <alignment horizontal="center" vertical="center" wrapText="1"/>
    </xf>
    <xf numFmtId="4" fontId="5" fillId="0" borderId="32" xfId="65" applyNumberFormat="1" applyFont="1" applyFill="1" applyBorder="1" applyAlignment="1">
      <alignment horizontal="center" vertical="center" wrapText="1"/>
    </xf>
    <xf numFmtId="1" fontId="5" fillId="0" borderId="33" xfId="65" applyNumberFormat="1" applyFont="1" applyFill="1" applyBorder="1" applyAlignment="1">
      <alignment horizontal="center" vertical="center" wrapText="1"/>
    </xf>
    <xf numFmtId="1" fontId="5" fillId="0" borderId="17" xfId="65" applyNumberFormat="1" applyFont="1" applyFill="1" applyBorder="1" applyAlignment="1">
      <alignment horizontal="center" vertical="center" wrapText="1"/>
    </xf>
    <xf numFmtId="0" fontId="0" fillId="0" borderId="0" xfId="65" applyFont="1" applyFill="1" applyBorder="1" applyAlignment="1">
      <alignment horizontal="center" vertical="center" wrapText="1"/>
    </xf>
    <xf numFmtId="0" fontId="39" fillId="0" borderId="0" xfId="65" applyFont="1" applyFill="1" applyAlignment="1">
      <alignment horizontal="center" vertical="center"/>
    </xf>
    <xf numFmtId="4" fontId="39" fillId="0" borderId="0" xfId="88" applyNumberFormat="1" applyFont="1" applyFill="1" applyBorder="1" applyAlignment="1">
      <alignment horizontal="left" vertical="center"/>
    </xf>
    <xf numFmtId="3" fontId="40" fillId="0" borderId="11" xfId="88" applyNumberFormat="1" applyFont="1" applyFill="1" applyBorder="1" applyAlignment="1">
      <alignment horizontal="left" vertical="center" wrapText="1"/>
    </xf>
    <xf numFmtId="0" fontId="39" fillId="25" borderId="11" xfId="88" applyFont="1" applyFill="1" applyBorder="1" applyAlignment="1">
      <alignment horizontal="left" vertical="center" wrapText="1"/>
    </xf>
    <xf numFmtId="0" fontId="40" fillId="0" borderId="11" xfId="88" applyFont="1" applyFill="1" applyBorder="1" applyAlignment="1">
      <alignment horizontal="left" vertical="center" wrapText="1"/>
    </xf>
    <xf numFmtId="0" fontId="39" fillId="27" borderId="11" xfId="88" applyFont="1" applyFill="1" applyBorder="1" applyAlignment="1">
      <alignment horizontal="left" vertical="center" wrapText="1"/>
    </xf>
    <xf numFmtId="3" fontId="39" fillId="25" borderId="11" xfId="88" applyNumberFormat="1" applyFont="1" applyFill="1" applyBorder="1" applyAlignment="1">
      <alignment horizontal="left" vertical="center" wrapText="1"/>
    </xf>
    <xf numFmtId="4" fontId="40" fillId="0" borderId="11" xfId="62" applyNumberFormat="1" applyFont="1" applyFill="1" applyBorder="1" applyAlignment="1">
      <alignment horizontal="left" vertical="center" wrapText="1"/>
    </xf>
    <xf numFmtId="4" fontId="39" fillId="25" borderId="11" xfId="62" applyNumberFormat="1" applyFont="1" applyFill="1" applyBorder="1" applyAlignment="1">
      <alignment horizontal="left" vertical="center" wrapText="1"/>
    </xf>
    <xf numFmtId="4" fontId="39" fillId="27" borderId="11" xfId="62" applyNumberFormat="1" applyFont="1" applyFill="1" applyBorder="1" applyAlignment="1">
      <alignment horizontal="left" vertical="center" wrapText="1"/>
    </xf>
    <xf numFmtId="4" fontId="40" fillId="0" borderId="0" xfId="90" applyNumberFormat="1" applyFont="1" applyFill="1"/>
    <xf numFmtId="4" fontId="39" fillId="0" borderId="0" xfId="38" applyNumberFormat="1" applyFont="1" applyFill="1" applyAlignment="1">
      <alignment horizontal="left" vertical="center" wrapText="1"/>
    </xf>
    <xf numFmtId="4" fontId="40" fillId="0" borderId="0" xfId="85" applyNumberFormat="1" applyFont="1" applyFill="1" applyAlignment="1">
      <alignment horizontal="center" vertical="center" wrapText="1"/>
    </xf>
    <xf numFmtId="0" fontId="39" fillId="0" borderId="0" xfId="86" applyFont="1" applyFill="1" applyAlignment="1">
      <alignment wrapText="1"/>
    </xf>
    <xf numFmtId="0" fontId="40" fillId="0" borderId="0" xfId="88" applyFont="1" applyFill="1" applyAlignment="1">
      <alignment horizontal="left" vertical="center" wrapText="1"/>
    </xf>
    <xf numFmtId="4" fontId="5" fillId="28" borderId="11" xfId="65" applyNumberFormat="1" applyFont="1" applyFill="1" applyBorder="1" applyAlignment="1">
      <alignment horizontal="center" vertical="center" wrapText="1"/>
    </xf>
    <xf numFmtId="3" fontId="5" fillId="0" borderId="12" xfId="65" applyNumberFormat="1" applyFont="1" applyFill="1" applyBorder="1" applyAlignment="1">
      <alignment horizontal="center" vertical="center" wrapText="1"/>
    </xf>
    <xf numFmtId="3" fontId="4" fillId="0" borderId="12" xfId="65" applyNumberFormat="1" applyFont="1" applyFill="1" applyBorder="1" applyAlignment="1">
      <alignment horizontal="center" vertical="center" wrapText="1"/>
    </xf>
    <xf numFmtId="4" fontId="5" fillId="0" borderId="32" xfId="65" applyNumberFormat="1" applyFont="1" applyFill="1" applyBorder="1" applyAlignment="1">
      <alignment horizontal="center" vertical="center"/>
    </xf>
    <xf numFmtId="4" fontId="5" fillId="0" borderId="19" xfId="65" applyNumberFormat="1" applyFont="1" applyFill="1" applyBorder="1" applyAlignment="1">
      <alignment horizontal="center" vertical="center"/>
    </xf>
    <xf numFmtId="4" fontId="27" fillId="0" borderId="34" xfId="65" applyNumberFormat="1" applyFont="1" applyFill="1" applyBorder="1" applyAlignment="1">
      <alignment horizontal="center" vertical="center" wrapText="1"/>
    </xf>
    <xf numFmtId="0" fontId="5" fillId="0" borderId="13" xfId="38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10" xfId="65" applyFont="1" applyFill="1" applyBorder="1" applyAlignment="1">
      <alignment horizontal="center" vertical="center" wrapText="1"/>
    </xf>
    <xf numFmtId="0" fontId="5" fillId="0" borderId="14" xfId="38" applyFont="1" applyFill="1" applyBorder="1" applyAlignment="1">
      <alignment horizontal="center" vertical="center" wrapText="1"/>
    </xf>
    <xf numFmtId="0" fontId="42" fillId="0" borderId="0" xfId="38" applyFont="1" applyFill="1" applyAlignment="1">
      <alignment vertical="center" wrapText="1"/>
    </xf>
    <xf numFmtId="4" fontId="4" fillId="0" borderId="0" xfId="63" applyNumberFormat="1" applyFont="1" applyFill="1" applyAlignment="1">
      <alignment horizontal="center" vertical="center"/>
    </xf>
    <xf numFmtId="0" fontId="4" fillId="0" borderId="35" xfId="65" applyFont="1" applyFill="1" applyBorder="1" applyAlignment="1">
      <alignment horizontal="center" vertical="center"/>
    </xf>
    <xf numFmtId="1" fontId="5" fillId="0" borderId="27" xfId="85" applyNumberFormat="1" applyFont="1" applyFill="1" applyBorder="1" applyAlignment="1">
      <alignment horizontal="center" vertical="center" wrapText="1"/>
    </xf>
    <xf numFmtId="1" fontId="5" fillId="0" borderId="26" xfId="85" applyNumberFormat="1" applyFont="1" applyFill="1" applyBorder="1" applyAlignment="1">
      <alignment horizontal="center" vertical="center" wrapText="1"/>
    </xf>
    <xf numFmtId="49" fontId="4" fillId="0" borderId="21" xfId="64" applyNumberFormat="1" applyFont="1" applyFill="1" applyBorder="1" applyAlignment="1">
      <alignment horizontal="center" vertical="center" wrapText="1"/>
    </xf>
    <xf numFmtId="0" fontId="4" fillId="0" borderId="21" xfId="38" applyFont="1" applyFill="1" applyBorder="1" applyAlignment="1">
      <alignment horizontal="center" vertical="center" wrapText="1"/>
    </xf>
    <xf numFmtId="4" fontId="4" fillId="0" borderId="34" xfId="65" applyNumberFormat="1" applyFont="1" applyFill="1" applyBorder="1" applyAlignment="1">
      <alignment horizontal="center" vertical="center"/>
    </xf>
    <xf numFmtId="4" fontId="4" fillId="0" borderId="0" xfId="0" applyNumberFormat="1" applyFont="1"/>
    <xf numFmtId="4" fontId="4" fillId="29" borderId="11" xfId="85" applyNumberFormat="1" applyFont="1" applyFill="1" applyBorder="1" applyAlignment="1">
      <alignment horizontal="center" vertical="center" wrapText="1"/>
    </xf>
    <xf numFmtId="4" fontId="5" fillId="0" borderId="11" xfId="83" applyNumberFormat="1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wrapText="1"/>
    </xf>
    <xf numFmtId="4" fontId="5" fillId="0" borderId="11" xfId="38" applyNumberFormat="1" applyFont="1" applyFill="1" applyBorder="1" applyAlignment="1">
      <alignment horizontal="left" vertical="center" wrapText="1"/>
    </xf>
    <xf numFmtId="4" fontId="4" fillId="0" borderId="29" xfId="0" applyNumberFormat="1" applyFont="1" applyFill="1" applyBorder="1" applyAlignment="1">
      <alignment horizontal="center" vertical="center" wrapText="1"/>
    </xf>
    <xf numFmtId="4" fontId="4" fillId="0" borderId="36" xfId="65" applyNumberFormat="1" applyFont="1" applyFill="1" applyBorder="1" applyAlignment="1">
      <alignment horizontal="center" vertical="center" wrapText="1"/>
    </xf>
    <xf numFmtId="4" fontId="4" fillId="0" borderId="36" xfId="65" applyNumberFormat="1" applyFont="1" applyFill="1" applyBorder="1" applyAlignment="1">
      <alignment horizontal="center" vertical="center"/>
    </xf>
    <xf numFmtId="4" fontId="4" fillId="0" borderId="25" xfId="65" applyNumberFormat="1" applyFont="1" applyFill="1" applyBorder="1" applyAlignment="1">
      <alignment horizontal="center" vertical="center"/>
    </xf>
    <xf numFmtId="4" fontId="5" fillId="0" borderId="37" xfId="38" applyNumberFormat="1" applyFont="1" applyFill="1" applyBorder="1" applyAlignment="1">
      <alignment horizontal="center" vertical="center" wrapText="1"/>
    </xf>
    <xf numFmtId="4" fontId="5" fillId="0" borderId="37" xfId="65" applyNumberFormat="1" applyFont="1" applyFill="1" applyBorder="1" applyAlignment="1">
      <alignment horizontal="center" vertical="center"/>
    </xf>
    <xf numFmtId="4" fontId="5" fillId="0" borderId="13" xfId="65" applyNumberFormat="1" applyFont="1" applyFill="1" applyBorder="1" applyAlignment="1">
      <alignment horizontal="center" vertical="center"/>
    </xf>
    <xf numFmtId="0" fontId="4" fillId="0" borderId="38" xfId="65" applyFont="1" applyFill="1" applyBorder="1" applyAlignment="1">
      <alignment horizontal="center" vertical="center" wrapText="1"/>
    </xf>
    <xf numFmtId="0" fontId="4" fillId="0" borderId="39" xfId="65" applyFont="1" applyFill="1" applyBorder="1" applyAlignment="1">
      <alignment horizontal="center" vertical="center" wrapText="1"/>
    </xf>
    <xf numFmtId="4" fontId="27" fillId="0" borderId="40" xfId="65" applyNumberFormat="1" applyFont="1" applyFill="1" applyBorder="1" applyAlignment="1">
      <alignment horizontal="center" vertical="center" wrapText="1"/>
    </xf>
    <xf numFmtId="4" fontId="42" fillId="0" borderId="0" xfId="65" applyNumberFormat="1" applyFont="1" applyFill="1" applyAlignment="1">
      <alignment horizontal="center" vertical="center"/>
    </xf>
    <xf numFmtId="4" fontId="5" fillId="0" borderId="25" xfId="65" applyNumberFormat="1" applyFont="1" applyFill="1" applyBorder="1" applyAlignment="1">
      <alignment horizontal="center" vertical="center"/>
    </xf>
    <xf numFmtId="4" fontId="5" fillId="0" borderId="36" xfId="65" applyNumberFormat="1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 wrapText="1"/>
    </xf>
    <xf numFmtId="0" fontId="4" fillId="0" borderId="15" xfId="65" applyFont="1" applyFill="1" applyBorder="1" applyAlignment="1">
      <alignment horizontal="center" vertical="center" wrapText="1"/>
    </xf>
    <xf numFmtId="0" fontId="4" fillId="0" borderId="15" xfId="65" applyFont="1" applyFill="1" applyBorder="1" applyAlignment="1">
      <alignment horizontal="center" vertical="center"/>
    </xf>
    <xf numFmtId="4" fontId="0" fillId="28" borderId="25" xfId="0" applyNumberFormat="1" applyFont="1" applyFill="1" applyBorder="1" applyAlignment="1">
      <alignment horizontal="center" vertical="center" wrapText="1"/>
    </xf>
    <xf numFmtId="0" fontId="5" fillId="0" borderId="13" xfId="38" applyFont="1" applyFill="1" applyBorder="1" applyAlignment="1">
      <alignment horizontal="left" vertical="center" wrapText="1"/>
    </xf>
    <xf numFmtId="4" fontId="40" fillId="0" borderId="11" xfId="70" applyNumberFormat="1" applyFont="1" applyFill="1" applyBorder="1" applyAlignment="1">
      <alignment horizontal="left" vertical="center" wrapText="1"/>
    </xf>
    <xf numFmtId="1" fontId="4" fillId="0" borderId="27" xfId="65" applyNumberFormat="1" applyFont="1" applyFill="1" applyBorder="1" applyAlignment="1">
      <alignment horizontal="center" vertical="center" wrapText="1"/>
    </xf>
    <xf numFmtId="1" fontId="4" fillId="0" borderId="12" xfId="65" applyNumberFormat="1" applyFont="1" applyFill="1" applyBorder="1" applyAlignment="1">
      <alignment horizontal="center" vertical="center" wrapText="1"/>
    </xf>
    <xf numFmtId="1" fontId="4" fillId="0" borderId="26" xfId="65" applyNumberFormat="1" applyFont="1" applyFill="1" applyBorder="1" applyAlignment="1">
      <alignment horizontal="center" vertical="center" wrapText="1"/>
    </xf>
    <xf numFmtId="1" fontId="5" fillId="0" borderId="28" xfId="65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195" fontId="5" fillId="0" borderId="0" xfId="90" applyNumberFormat="1" applyFont="1" applyFill="1" applyAlignment="1">
      <alignment vertical="center"/>
    </xf>
    <xf numFmtId="3" fontId="5" fillId="0" borderId="12" xfId="86" applyNumberFormat="1" applyFont="1" applyFill="1" applyBorder="1" applyAlignment="1">
      <alignment horizontal="center" vertical="center" wrapText="1"/>
    </xf>
    <xf numFmtId="0" fontId="5" fillId="0" borderId="27" xfId="64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left" vertical="center" wrapText="1"/>
    </xf>
    <xf numFmtId="2" fontId="4" fillId="0" borderId="35" xfId="65" applyNumberFormat="1" applyFont="1" applyFill="1" applyBorder="1" applyAlignment="1">
      <alignment horizontal="center" vertical="center" wrapText="1"/>
    </xf>
    <xf numFmtId="49" fontId="4" fillId="0" borderId="35" xfId="65" applyNumberFormat="1" applyFont="1" applyFill="1" applyBorder="1" applyAlignment="1">
      <alignment horizontal="center" vertical="center" wrapText="1"/>
    </xf>
    <xf numFmtId="49" fontId="4" fillId="0" borderId="21" xfId="65" applyNumberFormat="1" applyFont="1" applyFill="1" applyBorder="1" applyAlignment="1">
      <alignment horizontal="center" vertical="center" wrapText="1"/>
    </xf>
    <xf numFmtId="0" fontId="4" fillId="28" borderId="29" xfId="65" applyFont="1" applyFill="1" applyBorder="1" applyAlignment="1">
      <alignment horizontal="center" vertical="center" wrapText="1"/>
    </xf>
    <xf numFmtId="4" fontId="4" fillId="29" borderId="15" xfId="65" applyNumberFormat="1" applyFont="1" applyFill="1" applyBorder="1" applyAlignment="1">
      <alignment horizontal="center" vertical="center"/>
    </xf>
    <xf numFmtId="1" fontId="4" fillId="0" borderId="27" xfId="85" applyNumberFormat="1" applyFont="1" applyFill="1" applyBorder="1" applyAlignment="1">
      <alignment horizontal="center" vertical="center" wrapText="1"/>
    </xf>
    <xf numFmtId="0" fontId="5" fillId="0" borderId="11" xfId="38" applyFont="1" applyFill="1" applyBorder="1" applyAlignment="1">
      <alignment horizontal="left" vertical="center" wrapText="1"/>
    </xf>
    <xf numFmtId="4" fontId="5" fillId="0" borderId="25" xfId="65" applyNumberFormat="1" applyFont="1" applyFill="1" applyBorder="1" applyAlignment="1">
      <alignment horizontal="left" vertical="center" wrapText="1"/>
    </xf>
    <xf numFmtId="49" fontId="4" fillId="0" borderId="15" xfId="65" applyNumberFormat="1" applyFont="1" applyFill="1" applyBorder="1" applyAlignment="1">
      <alignment horizontal="center" vertical="center" wrapText="1"/>
    </xf>
    <xf numFmtId="4" fontId="42" fillId="0" borderId="0" xfId="65" applyNumberFormat="1" applyFont="1" applyFill="1" applyBorder="1" applyAlignment="1">
      <alignment horizontal="center" vertical="center"/>
    </xf>
    <xf numFmtId="4" fontId="40" fillId="0" borderId="13" xfId="70" applyNumberFormat="1" applyFont="1" applyFill="1" applyBorder="1" applyAlignment="1">
      <alignment horizontal="center" vertical="center" wrapText="1"/>
    </xf>
    <xf numFmtId="4" fontId="40" fillId="0" borderId="11" xfId="70" applyNumberFormat="1" applyFont="1" applyFill="1" applyBorder="1" applyAlignment="1">
      <alignment horizontal="center" vertical="center" wrapText="1"/>
    </xf>
    <xf numFmtId="0" fontId="40" fillId="0" borderId="25" xfId="0" applyFont="1" applyFill="1" applyBorder="1" applyAlignment="1">
      <alignment horizontal="center" wrapText="1"/>
    </xf>
    <xf numFmtId="0" fontId="39" fillId="0" borderId="10" xfId="85" applyFont="1" applyFill="1" applyBorder="1" applyAlignment="1">
      <alignment horizontal="center" vertical="center" wrapText="1"/>
    </xf>
    <xf numFmtId="4" fontId="39" fillId="0" borderId="10" xfId="85" applyNumberFormat="1" applyFont="1" applyFill="1" applyBorder="1" applyAlignment="1">
      <alignment horizontal="center" vertical="center" wrapText="1"/>
    </xf>
    <xf numFmtId="0" fontId="40" fillId="0" borderId="11" xfId="85" applyFont="1" applyFill="1" applyBorder="1" applyAlignment="1">
      <alignment horizontal="center" vertical="center" wrapText="1"/>
    </xf>
    <xf numFmtId="0" fontId="40" fillId="0" borderId="13" xfId="85" applyFont="1" applyFill="1" applyBorder="1" applyAlignment="1">
      <alignment horizontal="center" vertical="center" wrapText="1"/>
    </xf>
    <xf numFmtId="4" fontId="40" fillId="0" borderId="14" xfId="70" applyNumberFormat="1" applyFont="1" applyFill="1" applyBorder="1" applyAlignment="1">
      <alignment horizontal="center" vertical="center" wrapText="1"/>
    </xf>
    <xf numFmtId="0" fontId="39" fillId="0" borderId="25" xfId="85" applyFont="1" applyFill="1" applyBorder="1" applyAlignment="1">
      <alignment horizontal="center" vertical="center" wrapText="1"/>
    </xf>
    <xf numFmtId="0" fontId="39" fillId="0" borderId="40" xfId="85" applyFont="1" applyFill="1" applyBorder="1" applyAlignment="1">
      <alignment horizontal="center" vertical="center" wrapText="1"/>
    </xf>
    <xf numFmtId="2" fontId="4" fillId="0" borderId="33" xfId="65" applyNumberFormat="1" applyFont="1" applyFill="1" applyBorder="1" applyAlignment="1">
      <alignment horizontal="center" vertical="center" wrapText="1"/>
    </xf>
    <xf numFmtId="0" fontId="4" fillId="0" borderId="16" xfId="65" applyFont="1" applyFill="1" applyBorder="1" applyAlignment="1">
      <alignment horizontal="center" vertical="center"/>
    </xf>
    <xf numFmtId="4" fontId="5" fillId="28" borderId="0" xfId="90" applyNumberFormat="1" applyFont="1" applyFill="1"/>
    <xf numFmtId="0" fontId="4" fillId="28" borderId="0" xfId="0" applyFont="1" applyFill="1" applyBorder="1" applyAlignment="1">
      <alignment horizontal="center" vertical="center" wrapText="1"/>
    </xf>
    <xf numFmtId="0" fontId="4" fillId="28" borderId="0" xfId="0" applyFont="1" applyFill="1" applyAlignment="1"/>
    <xf numFmtId="1" fontId="5" fillId="0" borderId="41" xfId="65" applyNumberFormat="1" applyFont="1" applyFill="1" applyBorder="1" applyAlignment="1">
      <alignment horizontal="center" vertical="center" wrapText="1"/>
    </xf>
    <xf numFmtId="0" fontId="4" fillId="0" borderId="27" xfId="38" applyFont="1" applyFill="1" applyBorder="1" applyAlignment="1">
      <alignment horizontal="center" vertical="center" wrapText="1"/>
    </xf>
    <xf numFmtId="4" fontId="4" fillId="0" borderId="14" xfId="70" applyNumberFormat="1" applyFont="1" applyFill="1" applyBorder="1" applyAlignment="1">
      <alignment vertical="center" wrapText="1"/>
    </xf>
    <xf numFmtId="49" fontId="4" fillId="0" borderId="33" xfId="65" applyNumberFormat="1" applyFont="1" applyFill="1" applyBorder="1" applyAlignment="1">
      <alignment horizontal="center" vertical="center" wrapText="1"/>
    </xf>
    <xf numFmtId="1" fontId="5" fillId="0" borderId="42" xfId="82" applyNumberFormat="1" applyFont="1" applyFill="1" applyBorder="1" applyAlignment="1">
      <alignment horizontal="center" vertical="center"/>
    </xf>
    <xf numFmtId="4" fontId="0" fillId="0" borderId="11" xfId="0" applyNumberFormat="1" applyFont="1" applyFill="1" applyBorder="1" applyAlignment="1">
      <alignment horizontal="left" vertical="center" wrapText="1"/>
    </xf>
    <xf numFmtId="4" fontId="0" fillId="0" borderId="11" xfId="91" applyNumberFormat="1" applyFont="1" applyFill="1" applyBorder="1" applyAlignment="1">
      <alignment vertical="center" wrapText="1"/>
    </xf>
    <xf numFmtId="4" fontId="4" fillId="0" borderId="13" xfId="0" applyNumberFormat="1" applyFont="1" applyFill="1" applyBorder="1" applyAlignment="1">
      <alignment horizontal="center" vertical="center" wrapText="1"/>
    </xf>
    <xf numFmtId="4" fontId="5" fillId="0" borderId="11" xfId="71" applyNumberFormat="1" applyFont="1" applyFill="1" applyBorder="1" applyAlignment="1">
      <alignment horizontal="left" vertical="center" wrapText="1"/>
    </xf>
    <xf numFmtId="0" fontId="4" fillId="0" borderId="42" xfId="85" applyFont="1" applyFill="1" applyBorder="1" applyAlignment="1">
      <alignment horizontal="center" vertical="center" wrapText="1"/>
    </xf>
    <xf numFmtId="0" fontId="4" fillId="0" borderId="25" xfId="86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left" vertical="center" wrapText="1"/>
    </xf>
    <xf numFmtId="4" fontId="5" fillId="28" borderId="0" xfId="65" applyNumberFormat="1" applyFont="1" applyFill="1" applyAlignment="1">
      <alignment horizontal="center" vertical="center"/>
    </xf>
    <xf numFmtId="4" fontId="5" fillId="28" borderId="11" xfId="86" applyNumberFormat="1" applyFont="1" applyFill="1" applyBorder="1" applyAlignment="1">
      <alignment horizontal="center" vertical="center" wrapText="1"/>
    </xf>
    <xf numFmtId="0" fontId="4" fillId="28" borderId="0" xfId="65" applyFont="1" applyFill="1" applyAlignment="1">
      <alignment horizontal="center" vertical="center"/>
    </xf>
    <xf numFmtId="0" fontId="5" fillId="28" borderId="0" xfId="38" applyFont="1" applyFill="1" applyAlignment="1">
      <alignment wrapText="1"/>
    </xf>
    <xf numFmtId="4" fontId="4" fillId="28" borderId="0" xfId="38" applyNumberFormat="1" applyFont="1" applyFill="1" applyAlignment="1">
      <alignment horizontal="center" vertical="center"/>
    </xf>
    <xf numFmtId="0" fontId="5" fillId="28" borderId="0" xfId="86" applyFont="1" applyFill="1" applyAlignment="1">
      <alignment wrapText="1"/>
    </xf>
    <xf numFmtId="4" fontId="5" fillId="28" borderId="11" xfId="38" applyNumberFormat="1" applyFont="1" applyFill="1" applyBorder="1" applyAlignment="1">
      <alignment horizontal="center" vertical="center" wrapText="1"/>
    </xf>
    <xf numFmtId="4" fontId="5" fillId="28" borderId="11" xfId="71" applyNumberFormat="1" applyFont="1" applyFill="1" applyBorder="1" applyAlignment="1">
      <alignment horizontal="center" vertical="center" wrapText="1"/>
    </xf>
    <xf numFmtId="0" fontId="5" fillId="28" borderId="0" xfId="90" applyFont="1" applyFill="1" applyBorder="1"/>
    <xf numFmtId="0" fontId="4" fillId="28" borderId="0" xfId="0" applyFont="1" applyFill="1" applyAlignment="1">
      <alignment horizontal="center" vertical="center"/>
    </xf>
    <xf numFmtId="0" fontId="4" fillId="28" borderId="0" xfId="90" applyFont="1" applyFill="1" applyAlignment="1">
      <alignment horizontal="center"/>
    </xf>
    <xf numFmtId="0" fontId="5" fillId="28" borderId="0" xfId="38" applyFont="1" applyFill="1" applyAlignment="1">
      <alignment horizontal="center"/>
    </xf>
    <xf numFmtId="0" fontId="5" fillId="28" borderId="0" xfId="85" applyFont="1" applyFill="1" applyAlignment="1">
      <alignment horizontal="center" vertical="center" wrapText="1"/>
    </xf>
    <xf numFmtId="0" fontId="38" fillId="0" borderId="0" xfId="65" applyFont="1" applyFill="1" applyBorder="1" applyAlignment="1">
      <alignment horizontal="center" vertical="center"/>
    </xf>
    <xf numFmtId="3" fontId="38" fillId="0" borderId="26" xfId="65" applyNumberFormat="1" applyFont="1" applyFill="1" applyBorder="1" applyAlignment="1">
      <alignment horizontal="center" vertical="center" wrapText="1"/>
    </xf>
    <xf numFmtId="0" fontId="38" fillId="0" borderId="0" xfId="65" applyFont="1" applyFill="1" applyBorder="1" applyAlignment="1">
      <alignment horizontal="center" vertical="center" wrapText="1"/>
    </xf>
    <xf numFmtId="0" fontId="38" fillId="0" borderId="0" xfId="65" applyFont="1" applyFill="1" applyAlignment="1">
      <alignment horizontal="left" vertical="center"/>
    </xf>
    <xf numFmtId="4" fontId="41" fillId="0" borderId="0" xfId="65" applyNumberFormat="1" applyFont="1" applyFill="1" applyBorder="1" applyAlignment="1">
      <alignment horizontal="center" vertical="center"/>
    </xf>
    <xf numFmtId="4" fontId="26" fillId="28" borderId="11" xfId="38" applyNumberFormat="1" applyFont="1" applyFill="1" applyBorder="1" applyAlignment="1">
      <alignment horizontal="left" vertical="center" wrapText="1"/>
    </xf>
    <xf numFmtId="0" fontId="4" fillId="0" borderId="0" xfId="68" applyFont="1" applyFill="1" applyAlignment="1">
      <alignment horizontal="center" wrapText="1"/>
    </xf>
    <xf numFmtId="0" fontId="4" fillId="0" borderId="41" xfId="86" applyFont="1" applyFill="1" applyBorder="1" applyAlignment="1">
      <alignment horizontal="center" vertical="center" wrapText="1"/>
    </xf>
    <xf numFmtId="0" fontId="33" fillId="0" borderId="43" xfId="0" applyFont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left" wrapText="1"/>
    </xf>
    <xf numFmtId="0" fontId="0" fillId="0" borderId="25" xfId="0" applyFont="1" applyFill="1" applyBorder="1" applyAlignment="1">
      <alignment horizontal="left" wrapText="1"/>
    </xf>
    <xf numFmtId="4" fontId="38" fillId="0" borderId="0" xfId="65" applyNumberFormat="1" applyFont="1" applyFill="1" applyBorder="1" applyAlignment="1">
      <alignment horizontal="center" vertical="center"/>
    </xf>
    <xf numFmtId="4" fontId="33" fillId="0" borderId="42" xfId="70" applyNumberFormat="1" applyFont="1" applyFill="1" applyBorder="1" applyAlignment="1">
      <alignment horizontal="center" vertical="center" wrapText="1"/>
    </xf>
    <xf numFmtId="0" fontId="0" fillId="28" borderId="25" xfId="0" applyFill="1" applyBorder="1" applyAlignment="1">
      <alignment horizontal="left" vertical="center" wrapText="1"/>
    </xf>
    <xf numFmtId="0" fontId="5" fillId="0" borderId="13" xfId="85" applyFont="1" applyFill="1" applyBorder="1" applyAlignment="1">
      <alignment horizontal="center" vertical="center" wrapText="1"/>
    </xf>
    <xf numFmtId="0" fontId="40" fillId="0" borderId="0" xfId="65" applyFont="1" applyFill="1" applyAlignment="1">
      <alignment horizontal="center" vertical="center" wrapText="1"/>
    </xf>
    <xf numFmtId="4" fontId="40" fillId="0" borderId="11" xfId="65" applyNumberFormat="1" applyFont="1" applyFill="1" applyBorder="1" applyAlignment="1">
      <alignment horizontal="center" vertical="center" wrapText="1"/>
    </xf>
    <xf numFmtId="4" fontId="39" fillId="0" borderId="10" xfId="65" applyNumberFormat="1" applyFont="1" applyFill="1" applyBorder="1" applyAlignment="1">
      <alignment horizontal="center" vertical="center" wrapText="1"/>
    </xf>
    <xf numFmtId="4" fontId="40" fillId="0" borderId="25" xfId="70" applyNumberFormat="1" applyFont="1" applyFill="1" applyBorder="1" applyAlignment="1">
      <alignment horizontal="center" vertical="center" wrapText="1"/>
    </xf>
    <xf numFmtId="4" fontId="39" fillId="0" borderId="25" xfId="65" applyNumberFormat="1" applyFont="1" applyFill="1" applyBorder="1" applyAlignment="1">
      <alignment horizontal="center" vertical="center" wrapText="1"/>
    </xf>
    <xf numFmtId="4" fontId="40" fillId="0" borderId="25" xfId="65" applyNumberFormat="1" applyFont="1" applyFill="1" applyBorder="1" applyAlignment="1">
      <alignment horizontal="center" vertical="center" wrapText="1"/>
    </xf>
    <xf numFmtId="4" fontId="40" fillId="0" borderId="44" xfId="70" applyNumberFormat="1" applyFont="1" applyFill="1" applyBorder="1" applyAlignment="1">
      <alignment horizontal="center" vertical="center" wrapText="1"/>
    </xf>
    <xf numFmtId="4" fontId="40" fillId="0" borderId="45" xfId="70" applyNumberFormat="1" applyFont="1" applyFill="1" applyBorder="1" applyAlignment="1">
      <alignment horizontal="center" vertical="center" wrapText="1"/>
    </xf>
    <xf numFmtId="4" fontId="39" fillId="0" borderId="46" xfId="65" applyNumberFormat="1" applyFont="1" applyFill="1" applyBorder="1" applyAlignment="1">
      <alignment horizontal="center" vertical="center" wrapText="1"/>
    </xf>
    <xf numFmtId="0" fontId="0" fillId="28" borderId="25" xfId="0" applyFont="1" applyFill="1" applyBorder="1" applyAlignment="1">
      <alignment horizontal="left" vertical="center" wrapText="1"/>
    </xf>
    <xf numFmtId="0" fontId="4" fillId="28" borderId="10" xfId="0" applyFont="1" applyFill="1" applyBorder="1" applyAlignment="1">
      <alignment horizontal="left" vertical="center" wrapText="1"/>
    </xf>
    <xf numFmtId="4" fontId="5" fillId="28" borderId="11" xfId="70" applyNumberFormat="1" applyFont="1" applyFill="1" applyBorder="1" applyAlignment="1">
      <alignment horizontal="left" vertical="center" wrapText="1"/>
    </xf>
    <xf numFmtId="0" fontId="5" fillId="28" borderId="11" xfId="38" applyFont="1" applyFill="1" applyBorder="1" applyAlignment="1">
      <alignment horizontal="left" vertical="center" wrapText="1"/>
    </xf>
    <xf numFmtId="0" fontId="5" fillId="28" borderId="0" xfId="65" applyFont="1" applyFill="1" applyAlignment="1">
      <alignment horizontal="center" vertical="center"/>
    </xf>
    <xf numFmtId="0" fontId="4" fillId="28" borderId="0" xfId="65" applyFont="1" applyFill="1" applyAlignment="1">
      <alignment vertical="center"/>
    </xf>
    <xf numFmtId="49" fontId="4" fillId="28" borderId="47" xfId="65" applyNumberFormat="1" applyFont="1" applyFill="1" applyBorder="1" applyAlignment="1">
      <alignment horizontal="center" vertical="center" wrapText="1"/>
    </xf>
    <xf numFmtId="0" fontId="5" fillId="28" borderId="27" xfId="38" applyFont="1" applyFill="1" applyBorder="1" applyAlignment="1">
      <alignment horizontal="center" vertical="center" wrapText="1"/>
    </xf>
    <xf numFmtId="0" fontId="5" fillId="28" borderId="12" xfId="65" applyFont="1" applyFill="1" applyBorder="1" applyAlignment="1">
      <alignment horizontal="center" vertical="center" wrapText="1"/>
    </xf>
    <xf numFmtId="0" fontId="5" fillId="28" borderId="12" xfId="0" applyFont="1" applyFill="1" applyBorder="1" applyAlignment="1">
      <alignment horizontal="center" vertical="center" wrapText="1"/>
    </xf>
    <xf numFmtId="0" fontId="4" fillId="28" borderId="26" xfId="65" applyFont="1" applyFill="1" applyBorder="1" applyAlignment="1">
      <alignment horizontal="center" vertical="center" wrapText="1"/>
    </xf>
    <xf numFmtId="0" fontId="5" fillId="28" borderId="28" xfId="38" applyFont="1" applyFill="1" applyBorder="1" applyAlignment="1">
      <alignment horizontal="center" vertical="center" wrapText="1"/>
    </xf>
    <xf numFmtId="0" fontId="4" fillId="28" borderId="41" xfId="65" applyFont="1" applyFill="1" applyBorder="1" applyAlignment="1">
      <alignment horizontal="center" vertical="center" wrapText="1"/>
    </xf>
    <xf numFmtId="4" fontId="5" fillId="28" borderId="12" xfId="65" applyNumberFormat="1" applyFont="1" applyFill="1" applyBorder="1" applyAlignment="1">
      <alignment horizontal="center" vertical="center" wrapText="1"/>
    </xf>
    <xf numFmtId="0" fontId="0" fillId="28" borderId="41" xfId="0" applyFont="1" applyFill="1" applyBorder="1" applyAlignment="1">
      <alignment horizontal="center" vertical="center" wrapText="1"/>
    </xf>
    <xf numFmtId="0" fontId="5" fillId="28" borderId="0" xfId="65" applyFont="1" applyFill="1" applyAlignment="1">
      <alignment horizontal="center" vertical="center" wrapText="1"/>
    </xf>
    <xf numFmtId="0" fontId="5" fillId="28" borderId="0" xfId="90" applyFont="1" applyFill="1" applyAlignment="1">
      <alignment vertical="center"/>
    </xf>
    <xf numFmtId="4" fontId="4" fillId="28" borderId="15" xfId="70" applyNumberFormat="1" applyFont="1" applyFill="1" applyBorder="1" applyAlignment="1">
      <alignment horizontal="center" vertical="center" wrapText="1"/>
    </xf>
    <xf numFmtId="0" fontId="5" fillId="28" borderId="0" xfId="88" applyFont="1" applyFill="1" applyAlignment="1">
      <alignment horizontal="center" vertical="center" wrapText="1"/>
    </xf>
    <xf numFmtId="0" fontId="0" fillId="28" borderId="14" xfId="0" applyFont="1" applyFill="1" applyBorder="1" applyAlignment="1">
      <alignment horizontal="center" vertical="center" wrapText="1"/>
    </xf>
    <xf numFmtId="0" fontId="0" fillId="28" borderId="0" xfId="0" applyFont="1" applyFill="1" applyAlignment="1">
      <alignment horizontal="center"/>
    </xf>
    <xf numFmtId="0" fontId="0" fillId="28" borderId="11" xfId="0" applyFont="1" applyFill="1" applyBorder="1" applyAlignment="1">
      <alignment horizontal="center" vertical="center" wrapText="1"/>
    </xf>
    <xf numFmtId="0" fontId="4" fillId="28" borderId="0" xfId="0" applyFont="1" applyFill="1" applyAlignment="1">
      <alignment horizontal="center" vertical="center" wrapText="1"/>
    </xf>
    <xf numFmtId="0" fontId="4" fillId="28" borderId="0" xfId="0" applyFont="1" applyFill="1" applyAlignment="1">
      <alignment horizontal="center"/>
    </xf>
    <xf numFmtId="0" fontId="0" fillId="28" borderId="0" xfId="0" applyFont="1" applyFill="1" applyAlignment="1">
      <alignment horizontal="center" vertical="center" wrapText="1"/>
    </xf>
    <xf numFmtId="4" fontId="4" fillId="28" borderId="31" xfId="0" applyNumberFormat="1" applyFont="1" applyFill="1" applyBorder="1" applyAlignment="1">
      <alignment horizontal="center" vertical="center" wrapText="1"/>
    </xf>
    <xf numFmtId="4" fontId="0" fillId="28" borderId="13" xfId="0" applyNumberFormat="1" applyFont="1" applyFill="1" applyBorder="1" applyAlignment="1">
      <alignment horizontal="center" vertical="center" wrapText="1"/>
    </xf>
    <xf numFmtId="0" fontId="0" fillId="28" borderId="11" xfId="0" applyFill="1" applyBorder="1" applyAlignment="1">
      <alignment horizontal="center" wrapText="1"/>
    </xf>
    <xf numFmtId="4" fontId="5" fillId="28" borderId="25" xfId="65" applyNumberFormat="1" applyFont="1" applyFill="1" applyBorder="1" applyAlignment="1">
      <alignment horizontal="center" vertical="center" wrapText="1"/>
    </xf>
    <xf numFmtId="4" fontId="4" fillId="28" borderId="15" xfId="0" applyNumberFormat="1" applyFont="1" applyFill="1" applyBorder="1" applyAlignment="1">
      <alignment horizontal="center" vertical="center" wrapText="1"/>
    </xf>
    <xf numFmtId="0" fontId="0" fillId="28" borderId="13" xfId="0" applyFont="1" applyFill="1" applyBorder="1" applyAlignment="1">
      <alignment horizontal="center" vertical="center" wrapText="1"/>
    </xf>
    <xf numFmtId="0" fontId="0" fillId="28" borderId="11" xfId="0" applyFill="1" applyBorder="1" applyAlignment="1">
      <alignment horizontal="center" vertical="center" wrapText="1"/>
    </xf>
    <xf numFmtId="0" fontId="4" fillId="28" borderId="25" xfId="0" applyFont="1" applyFill="1" applyBorder="1" applyAlignment="1">
      <alignment horizontal="center" vertical="center" wrapText="1"/>
    </xf>
    <xf numFmtId="0" fontId="4" fillId="28" borderId="10" xfId="0" applyFont="1" applyFill="1" applyBorder="1" applyAlignment="1">
      <alignment horizontal="center" vertical="center" wrapText="1"/>
    </xf>
    <xf numFmtId="4" fontId="0" fillId="28" borderId="11" xfId="0" applyNumberFormat="1" applyFill="1" applyBorder="1" applyAlignment="1">
      <alignment horizontal="center" vertical="center" wrapText="1"/>
    </xf>
    <xf numFmtId="4" fontId="0" fillId="28" borderId="25" xfId="0" applyNumberFormat="1" applyFill="1" applyBorder="1" applyAlignment="1">
      <alignment horizontal="center" vertical="center" wrapText="1"/>
    </xf>
    <xf numFmtId="0" fontId="0" fillId="28" borderId="0" xfId="0" applyFont="1" applyFill="1" applyBorder="1" applyAlignment="1">
      <alignment horizontal="center" vertical="center"/>
    </xf>
    <xf numFmtId="0" fontId="0" fillId="28" borderId="0" xfId="0" applyFont="1" applyFill="1" applyAlignment="1">
      <alignment horizontal="center" vertical="center"/>
    </xf>
    <xf numFmtId="0" fontId="5" fillId="28" borderId="0" xfId="63" applyFont="1" applyFill="1" applyAlignment="1">
      <alignment horizontal="center" vertical="center"/>
    </xf>
    <xf numFmtId="0" fontId="4" fillId="28" borderId="11" xfId="38" applyFont="1" applyFill="1" applyBorder="1" applyAlignment="1">
      <alignment horizontal="center" vertical="center" wrapText="1"/>
    </xf>
    <xf numFmtId="0" fontId="0" fillId="28" borderId="0" xfId="0" applyFill="1" applyAlignment="1">
      <alignment horizontal="center"/>
    </xf>
    <xf numFmtId="0" fontId="4" fillId="28" borderId="15" xfId="38" applyFont="1" applyFill="1" applyBorder="1" applyAlignment="1">
      <alignment horizontal="center" vertical="center" wrapText="1"/>
    </xf>
    <xf numFmtId="0" fontId="5" fillId="28" borderId="14" xfId="86" applyFont="1" applyFill="1" applyBorder="1" applyAlignment="1">
      <alignment horizontal="center" vertical="center" wrapText="1"/>
    </xf>
    <xf numFmtId="4" fontId="5" fillId="28" borderId="11" xfId="70" applyNumberFormat="1" applyFont="1" applyFill="1" applyBorder="1" applyAlignment="1">
      <alignment horizontal="center" vertical="center" wrapText="1"/>
    </xf>
    <xf numFmtId="0" fontId="5" fillId="28" borderId="11" xfId="86" applyFont="1" applyFill="1" applyBorder="1" applyAlignment="1">
      <alignment horizontal="center" vertical="center" wrapText="1"/>
    </xf>
    <xf numFmtId="0" fontId="4" fillId="28" borderId="10" xfId="38" applyFont="1" applyFill="1" applyBorder="1" applyAlignment="1">
      <alignment horizontal="center" wrapText="1"/>
    </xf>
    <xf numFmtId="0" fontId="5" fillId="28" borderId="13" xfId="86" applyFont="1" applyFill="1" applyBorder="1" applyAlignment="1">
      <alignment horizontal="center" vertical="center" wrapText="1"/>
    </xf>
    <xf numFmtId="0" fontId="4" fillId="28" borderId="0" xfId="38" applyFont="1" applyFill="1" applyAlignment="1">
      <alignment vertical="center"/>
    </xf>
    <xf numFmtId="4" fontId="5" fillId="28" borderId="11" xfId="38" applyNumberFormat="1" applyFont="1" applyFill="1" applyBorder="1" applyAlignment="1">
      <alignment horizontal="left" vertical="center" wrapText="1"/>
    </xf>
    <xf numFmtId="0" fontId="4" fillId="28" borderId="0" xfId="82" applyFont="1" applyFill="1" applyAlignment="1">
      <alignment horizontal="center" vertical="center"/>
    </xf>
    <xf numFmtId="4" fontId="5" fillId="28" borderId="11" xfId="38" applyNumberFormat="1" applyFont="1" applyFill="1" applyBorder="1" applyAlignment="1">
      <alignment vertical="center" wrapText="1"/>
    </xf>
    <xf numFmtId="4" fontId="5" fillId="28" borderId="11" xfId="70" applyNumberFormat="1" applyFont="1" applyFill="1" applyBorder="1" applyAlignment="1">
      <alignment vertical="center" wrapText="1"/>
    </xf>
    <xf numFmtId="0" fontId="4" fillId="28" borderId="0" xfId="65" applyFont="1" applyFill="1" applyAlignment="1">
      <alignment horizontal="center" vertical="center" wrapText="1"/>
    </xf>
    <xf numFmtId="0" fontId="4" fillId="28" borderId="13" xfId="38" applyFont="1" applyFill="1" applyBorder="1" applyAlignment="1">
      <alignment horizontal="center" vertical="center" wrapText="1"/>
    </xf>
    <xf numFmtId="4" fontId="5" fillId="28" borderId="11" xfId="91" applyNumberFormat="1" applyFont="1" applyFill="1" applyBorder="1" applyAlignment="1">
      <alignment vertical="center" wrapText="1"/>
    </xf>
    <xf numFmtId="4" fontId="4" fillId="28" borderId="0" xfId="38" applyNumberFormat="1" applyFont="1" applyFill="1" applyAlignment="1">
      <alignment horizontal="left" vertical="center" wrapText="1"/>
    </xf>
    <xf numFmtId="0" fontId="4" fillId="28" borderId="0" xfId="38" applyFont="1" applyFill="1" applyAlignment="1">
      <alignment horizontal="left" vertical="center"/>
    </xf>
    <xf numFmtId="4" fontId="30" fillId="28" borderId="0" xfId="38" applyNumberFormat="1" applyFont="1" applyFill="1" applyAlignment="1">
      <alignment wrapText="1"/>
    </xf>
    <xf numFmtId="4" fontId="5" fillId="28" borderId="0" xfId="86" applyNumberFormat="1" applyFont="1" applyFill="1" applyAlignment="1">
      <alignment wrapText="1"/>
    </xf>
    <xf numFmtId="0" fontId="4" fillId="28" borderId="0" xfId="86" applyFont="1" applyFill="1" applyAlignment="1">
      <alignment wrapText="1"/>
    </xf>
    <xf numFmtId="0" fontId="31" fillId="28" borderId="0" xfId="86" applyFont="1" applyFill="1" applyAlignment="1">
      <alignment wrapText="1"/>
    </xf>
    <xf numFmtId="4" fontId="5" fillId="28" borderId="0" xfId="0" applyNumberFormat="1" applyFont="1" applyFill="1" applyAlignment="1">
      <alignment horizontal="center" vertical="center"/>
    </xf>
    <xf numFmtId="4" fontId="5" fillId="28" borderId="13" xfId="91" applyNumberFormat="1" applyFont="1" applyFill="1" applyBorder="1" applyAlignment="1">
      <alignment horizontal="center" vertical="center" wrapText="1"/>
    </xf>
    <xf numFmtId="4" fontId="4" fillId="0" borderId="0" xfId="91" applyNumberFormat="1" applyFont="1" applyFill="1" applyAlignment="1">
      <alignment horizontal="center"/>
    </xf>
    <xf numFmtId="4" fontId="4" fillId="0" borderId="0" xfId="82" applyNumberFormat="1" applyFont="1" applyFill="1" applyAlignment="1">
      <alignment horizontal="center" vertical="center" wrapText="1"/>
    </xf>
    <xf numFmtId="4" fontId="5" fillId="0" borderId="0" xfId="82" applyNumberFormat="1" applyFont="1" applyFill="1" applyAlignment="1">
      <alignment horizontal="center" vertical="center"/>
    </xf>
    <xf numFmtId="4" fontId="4" fillId="0" borderId="0" xfId="82" applyNumberFormat="1" applyFont="1" applyFill="1" applyAlignment="1">
      <alignment horizontal="center" vertical="center"/>
    </xf>
    <xf numFmtId="4" fontId="4" fillId="28" borderId="0" xfId="82" applyNumberFormat="1" applyFont="1" applyFill="1" applyAlignment="1">
      <alignment horizontal="center" vertical="center"/>
    </xf>
    <xf numFmtId="0" fontId="0" fillId="0" borderId="0" xfId="88" applyFont="1" applyFill="1" applyAlignment="1">
      <alignment horizontal="center" vertical="center" wrapText="1"/>
    </xf>
    <xf numFmtId="0" fontId="41" fillId="0" borderId="0" xfId="91" applyFont="1" applyFill="1" applyAlignment="1">
      <alignment horizontal="center" vertical="center"/>
    </xf>
    <xf numFmtId="0" fontId="42" fillId="0" borderId="0" xfId="0" applyFont="1"/>
    <xf numFmtId="4" fontId="5" fillId="28" borderId="0" xfId="83" applyNumberFormat="1" applyFont="1" applyFill="1" applyAlignment="1">
      <alignment horizontal="center" vertical="center"/>
    </xf>
    <xf numFmtId="4" fontId="5" fillId="28" borderId="0" xfId="38" applyNumberFormat="1" applyFont="1" applyFill="1" applyAlignment="1">
      <alignment horizontal="center"/>
    </xf>
    <xf numFmtId="4" fontId="41" fillId="0" borderId="0" xfId="82" applyNumberFormat="1" applyFont="1" applyFill="1" applyAlignment="1">
      <alignment horizontal="center" vertical="center"/>
    </xf>
    <xf numFmtId="0" fontId="4" fillId="0" borderId="0" xfId="38" applyFont="1" applyFill="1" applyAlignment="1">
      <alignment horizontal="left" vertical="center" wrapText="1"/>
    </xf>
    <xf numFmtId="0" fontId="4" fillId="0" borderId="25" xfId="85" applyFont="1" applyFill="1" applyBorder="1" applyAlignment="1">
      <alignment horizontal="center" vertical="center" wrapText="1"/>
    </xf>
    <xf numFmtId="0" fontId="4" fillId="0" borderId="39" xfId="85" applyFont="1" applyFill="1" applyBorder="1" applyAlignment="1">
      <alignment horizontal="center" vertical="center" wrapText="1"/>
    </xf>
    <xf numFmtId="0" fontId="4" fillId="0" borderId="20" xfId="65" applyFont="1" applyFill="1" applyBorder="1" applyAlignment="1">
      <alignment horizontal="center" vertical="center" wrapText="1"/>
    </xf>
    <xf numFmtId="4" fontId="4" fillId="28" borderId="25" xfId="0" applyNumberFormat="1" applyFont="1" applyFill="1" applyBorder="1" applyAlignment="1">
      <alignment horizontal="center" vertical="center" wrapText="1"/>
    </xf>
    <xf numFmtId="4" fontId="4" fillId="28" borderId="10" xfId="0" applyNumberFormat="1" applyFont="1" applyFill="1" applyBorder="1" applyAlignment="1">
      <alignment horizontal="center" vertical="center" wrapText="1"/>
    </xf>
    <xf numFmtId="0" fontId="4" fillId="0" borderId="26" xfId="65" applyFont="1" applyFill="1" applyBorder="1" applyAlignment="1">
      <alignment horizontal="center" vertical="center" wrapText="1"/>
    </xf>
    <xf numFmtId="4" fontId="0" fillId="0" borderId="48" xfId="0" applyNumberFormat="1" applyBorder="1" applyAlignment="1">
      <alignment horizontal="center"/>
    </xf>
    <xf numFmtId="4" fontId="4" fillId="0" borderId="49" xfId="0" applyNumberFormat="1" applyFont="1" applyBorder="1" applyAlignment="1">
      <alignment horizontal="center"/>
    </xf>
    <xf numFmtId="4" fontId="0" fillId="0" borderId="50" xfId="0" applyNumberFormat="1" applyBorder="1" applyAlignment="1">
      <alignment horizontal="center"/>
    </xf>
    <xf numFmtId="4" fontId="4" fillId="0" borderId="49" xfId="0" applyNumberFormat="1" applyFont="1" applyFill="1" applyBorder="1" applyAlignment="1">
      <alignment horizontal="center" vertical="center" wrapText="1"/>
    </xf>
    <xf numFmtId="0" fontId="4" fillId="0" borderId="0" xfId="91" applyFont="1" applyFill="1" applyAlignment="1">
      <alignment horizontal="right" vertical="center"/>
    </xf>
    <xf numFmtId="0" fontId="4" fillId="0" borderId="51" xfId="0" applyFont="1" applyBorder="1" applyAlignment="1">
      <alignment horizontal="center" vertical="center" wrapText="1"/>
    </xf>
    <xf numFmtId="0" fontId="5" fillId="0" borderId="12" xfId="91" applyNumberFormat="1" applyFont="1" applyFill="1" applyBorder="1" applyAlignment="1">
      <alignment horizontal="center" vertical="center" wrapText="1"/>
    </xf>
    <xf numFmtId="4" fontId="5" fillId="0" borderId="48" xfId="91" applyNumberFormat="1" applyFont="1" applyFill="1" applyBorder="1" applyAlignment="1">
      <alignment horizontal="center" vertical="center"/>
    </xf>
    <xf numFmtId="3" fontId="5" fillId="0" borderId="12" xfId="91" applyNumberFormat="1" applyFont="1" applyFill="1" applyBorder="1" applyAlignment="1">
      <alignment horizontal="center" vertical="center" wrapText="1"/>
    </xf>
    <xf numFmtId="11" fontId="4" fillId="0" borderId="13" xfId="85" applyNumberFormat="1" applyFont="1" applyFill="1" applyBorder="1" applyAlignment="1">
      <alignment horizontal="center" vertical="center" wrapText="1"/>
    </xf>
    <xf numFmtId="4" fontId="4" fillId="0" borderId="13" xfId="38" applyNumberFormat="1" applyFont="1" applyFill="1" applyBorder="1" applyAlignment="1">
      <alignment horizontal="center" vertical="center" wrapText="1"/>
    </xf>
    <xf numFmtId="0" fontId="4" fillId="0" borderId="51" xfId="0" applyFont="1" applyBorder="1" applyAlignment="1">
      <alignment horizontal="center" wrapText="1"/>
    </xf>
    <xf numFmtId="1" fontId="4" fillId="0" borderId="12" xfId="85" applyNumberFormat="1" applyFont="1" applyFill="1" applyBorder="1" applyAlignment="1">
      <alignment horizontal="center" vertical="center" wrapText="1"/>
    </xf>
    <xf numFmtId="4" fontId="5" fillId="0" borderId="48" xfId="85" applyNumberFormat="1" applyFont="1" applyBorder="1" applyAlignment="1">
      <alignment horizontal="center" vertical="center" wrapText="1"/>
    </xf>
    <xf numFmtId="4" fontId="4" fillId="0" borderId="49" xfId="85" applyNumberFormat="1" applyFont="1" applyBorder="1" applyAlignment="1">
      <alignment horizontal="center" vertical="center" wrapText="1"/>
    </xf>
    <xf numFmtId="4" fontId="4" fillId="0" borderId="52" xfId="85" applyNumberFormat="1" applyFont="1" applyBorder="1" applyAlignment="1">
      <alignment horizontal="center" vertical="center" wrapText="1"/>
    </xf>
    <xf numFmtId="0" fontId="5" fillId="0" borderId="14" xfId="85" applyFont="1" applyFill="1" applyBorder="1" applyAlignment="1">
      <alignment horizontal="center" vertical="center" wrapText="1"/>
    </xf>
    <xf numFmtId="4" fontId="5" fillId="0" borderId="50" xfId="85" applyNumberFormat="1" applyFont="1" applyBorder="1" applyAlignment="1">
      <alignment horizontal="center" vertical="center" wrapText="1"/>
    </xf>
    <xf numFmtId="4" fontId="5" fillId="0" borderId="51" xfId="85" applyNumberFormat="1" applyFont="1" applyBorder="1" applyAlignment="1">
      <alignment horizontal="center" vertical="center" wrapText="1"/>
    </xf>
    <xf numFmtId="4" fontId="5" fillId="0" borderId="13" xfId="85" applyNumberFormat="1" applyFont="1" applyFill="1" applyBorder="1" applyAlignment="1">
      <alignment horizontal="center" vertical="center" wrapText="1"/>
    </xf>
    <xf numFmtId="4" fontId="5" fillId="0" borderId="48" xfId="65" applyNumberFormat="1" applyFont="1" applyFill="1" applyBorder="1" applyAlignment="1">
      <alignment horizontal="center" vertical="center" wrapText="1"/>
    </xf>
    <xf numFmtId="4" fontId="4" fillId="0" borderId="48" xfId="65" applyNumberFormat="1" applyFont="1" applyFill="1" applyBorder="1" applyAlignment="1">
      <alignment horizontal="center" vertical="center" wrapText="1"/>
    </xf>
    <xf numFmtId="4" fontId="4" fillId="0" borderId="49" xfId="65" applyNumberFormat="1" applyFont="1" applyFill="1" applyBorder="1" applyAlignment="1">
      <alignment horizontal="center" vertical="center" wrapText="1"/>
    </xf>
    <xf numFmtId="4" fontId="4" fillId="0" borderId="0" xfId="65" applyNumberFormat="1" applyFont="1" applyFill="1" applyAlignment="1">
      <alignment horizontal="right" vertical="center"/>
    </xf>
    <xf numFmtId="1" fontId="4" fillId="0" borderId="47" xfId="65" applyNumberFormat="1" applyFont="1" applyFill="1" applyBorder="1" applyAlignment="1">
      <alignment horizontal="center" vertical="center" wrapText="1"/>
    </xf>
    <xf numFmtId="4" fontId="39" fillId="0" borderId="31" xfId="65" applyNumberFormat="1" applyFont="1" applyFill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4" fontId="5" fillId="0" borderId="50" xfId="65" applyNumberFormat="1" applyFont="1" applyFill="1" applyBorder="1" applyAlignment="1">
      <alignment horizontal="center" vertical="center" wrapText="1"/>
    </xf>
    <xf numFmtId="4" fontId="5" fillId="0" borderId="51" xfId="65" applyNumberFormat="1" applyFont="1" applyFill="1" applyBorder="1" applyAlignment="1">
      <alignment horizontal="center" vertical="center" wrapText="1"/>
    </xf>
    <xf numFmtId="4" fontId="4" fillId="0" borderId="52" xfId="65" applyNumberFormat="1" applyFont="1" applyFill="1" applyBorder="1" applyAlignment="1">
      <alignment horizontal="center" vertical="center" wrapText="1"/>
    </xf>
    <xf numFmtId="4" fontId="40" fillId="0" borderId="13" xfId="68" applyNumberFormat="1" applyFont="1" applyFill="1" applyBorder="1" applyAlignment="1">
      <alignment horizontal="center" vertical="center" wrapText="1"/>
    </xf>
    <xf numFmtId="4" fontId="39" fillId="0" borderId="10" xfId="68" applyNumberFormat="1" applyFont="1" applyFill="1" applyBorder="1" applyAlignment="1">
      <alignment horizontal="center" vertical="center" wrapText="1"/>
    </xf>
    <xf numFmtId="1" fontId="5" fillId="0" borderId="16" xfId="65" applyNumberFormat="1" applyFont="1" applyFill="1" applyBorder="1" applyAlignment="1">
      <alignment horizontal="center" wrapText="1"/>
    </xf>
    <xf numFmtId="4" fontId="40" fillId="0" borderId="13" xfId="68" applyNumberFormat="1" applyFont="1" applyFill="1" applyBorder="1" applyAlignment="1">
      <alignment horizontal="center" wrapText="1"/>
    </xf>
    <xf numFmtId="1" fontId="4" fillId="0" borderId="23" xfId="65" applyNumberFormat="1" applyFont="1" applyFill="1" applyBorder="1" applyAlignment="1">
      <alignment horizontal="center" vertical="center" wrapText="1"/>
    </xf>
    <xf numFmtId="4" fontId="39" fillId="0" borderId="43" xfId="70" applyNumberFormat="1" applyFont="1" applyFill="1" applyBorder="1" applyAlignment="1">
      <alignment horizontal="center" vertical="center" wrapText="1"/>
    </xf>
    <xf numFmtId="4" fontId="4" fillId="0" borderId="54" xfId="65" applyNumberFormat="1" applyFont="1" applyFill="1" applyBorder="1" applyAlignment="1">
      <alignment horizontal="center" vertical="center" wrapText="1"/>
    </xf>
    <xf numFmtId="1" fontId="4" fillId="0" borderId="22" xfId="65" applyNumberFormat="1" applyFont="1" applyFill="1" applyBorder="1" applyAlignment="1">
      <alignment horizontal="center" vertical="center" wrapText="1"/>
    </xf>
    <xf numFmtId="4" fontId="40" fillId="0" borderId="14" xfId="65" applyNumberFormat="1" applyFont="1" applyFill="1" applyBorder="1" applyAlignment="1">
      <alignment horizontal="center" vertical="center" wrapText="1"/>
    </xf>
    <xf numFmtId="4" fontId="39" fillId="0" borderId="55" xfId="65" applyNumberFormat="1" applyFont="1" applyFill="1" applyBorder="1" applyAlignment="1">
      <alignment horizontal="center" vertical="center" wrapText="1"/>
    </xf>
    <xf numFmtId="1" fontId="5" fillId="0" borderId="23" xfId="65" applyNumberFormat="1" applyFont="1" applyFill="1" applyBorder="1" applyAlignment="1">
      <alignment horizontal="center" vertical="center" wrapText="1"/>
    </xf>
    <xf numFmtId="4" fontId="40" fillId="0" borderId="56" xfId="70" applyNumberFormat="1" applyFont="1" applyFill="1" applyBorder="1" applyAlignment="1">
      <alignment horizontal="center" vertical="center" wrapText="1"/>
    </xf>
    <xf numFmtId="4" fontId="4" fillId="0" borderId="57" xfId="65" applyNumberFormat="1" applyFont="1" applyFill="1" applyBorder="1" applyAlignment="1">
      <alignment horizontal="center" vertical="center" wrapText="1"/>
    </xf>
    <xf numFmtId="4" fontId="4" fillId="0" borderId="27" xfId="85" applyNumberFormat="1" applyFont="1" applyFill="1" applyBorder="1" applyAlignment="1">
      <alignment horizontal="center" vertical="center" wrapText="1"/>
    </xf>
    <xf numFmtId="3" fontId="4" fillId="0" borderId="12" xfId="91" applyNumberFormat="1" applyFont="1" applyFill="1" applyBorder="1" applyAlignment="1">
      <alignment horizontal="center" vertical="center" wrapText="1"/>
    </xf>
    <xf numFmtId="4" fontId="5" fillId="0" borderId="48" xfId="83" applyNumberFormat="1" applyFont="1" applyFill="1" applyBorder="1" applyAlignment="1">
      <alignment horizontal="center" vertical="center"/>
    </xf>
    <xf numFmtId="4" fontId="0" fillId="0" borderId="0" xfId="83" applyNumberFormat="1" applyFont="1" applyFill="1" applyAlignment="1">
      <alignment horizontal="center" vertical="center"/>
    </xf>
    <xf numFmtId="0" fontId="4" fillId="0" borderId="58" xfId="0" applyFont="1" applyBorder="1" applyAlignment="1">
      <alignment horizontal="center" vertical="center" wrapText="1"/>
    </xf>
    <xf numFmtId="4" fontId="5" fillId="0" borderId="51" xfId="0" applyNumberFormat="1" applyFont="1" applyFill="1" applyBorder="1" applyAlignment="1">
      <alignment horizontal="center" vertical="center" wrapText="1"/>
    </xf>
    <xf numFmtId="4" fontId="5" fillId="0" borderId="48" xfId="0" applyNumberFormat="1" applyFont="1" applyFill="1" applyBorder="1" applyAlignment="1">
      <alignment horizontal="center" vertical="center" wrapText="1"/>
    </xf>
    <xf numFmtId="0" fontId="0" fillId="28" borderId="14" xfId="0" applyFill="1" applyBorder="1" applyAlignment="1">
      <alignment horizontal="left" vertical="center" wrapText="1"/>
    </xf>
    <xf numFmtId="4" fontId="4" fillId="0" borderId="25" xfId="0" applyNumberFormat="1" applyFont="1" applyFill="1" applyBorder="1" applyAlignment="1">
      <alignment horizontal="left" vertical="center" wrapText="1"/>
    </xf>
    <xf numFmtId="49" fontId="4" fillId="0" borderId="25" xfId="0" applyNumberFormat="1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49" fontId="4" fillId="0" borderId="43" xfId="0" applyNumberFormat="1" applyFont="1" applyFill="1" applyBorder="1" applyAlignment="1">
      <alignment horizontal="center" vertical="center" wrapText="1"/>
    </xf>
    <xf numFmtId="0" fontId="0" fillId="0" borderId="43" xfId="0" applyFill="1" applyBorder="1" applyAlignment="1">
      <alignment horizontal="left" vertical="center" wrapText="1"/>
    </xf>
    <xf numFmtId="4" fontId="5" fillId="0" borderId="50" xfId="0" applyNumberFormat="1" applyFont="1" applyFill="1" applyBorder="1" applyAlignment="1">
      <alignment horizontal="center" vertical="center" wrapText="1"/>
    </xf>
    <xf numFmtId="4" fontId="4" fillId="0" borderId="52" xfId="0" applyNumberFormat="1" applyFont="1" applyFill="1" applyBorder="1" applyAlignment="1">
      <alignment horizontal="center" vertical="center" wrapText="1"/>
    </xf>
    <xf numFmtId="4" fontId="4" fillId="0" borderId="54" xfId="0" applyNumberFormat="1" applyFont="1" applyFill="1" applyBorder="1" applyAlignment="1">
      <alignment horizontal="center" vertical="center" wrapText="1"/>
    </xf>
    <xf numFmtId="1" fontId="4" fillId="0" borderId="0" xfId="86" applyNumberFormat="1" applyFont="1" applyFill="1" applyAlignment="1">
      <alignment horizontal="center" wrapText="1"/>
    </xf>
    <xf numFmtId="49" fontId="4" fillId="0" borderId="42" xfId="0" applyNumberFormat="1" applyFont="1" applyFill="1" applyBorder="1" applyAlignment="1">
      <alignment horizontal="center" vertical="center" wrapText="1"/>
    </xf>
    <xf numFmtId="1" fontId="4" fillId="0" borderId="41" xfId="65" applyNumberFormat="1" applyFont="1" applyFill="1" applyBorder="1" applyAlignment="1">
      <alignment horizontal="center" vertical="center" wrapText="1"/>
    </xf>
    <xf numFmtId="1" fontId="5" fillId="0" borderId="27" xfId="65" applyNumberFormat="1" applyFont="1" applyFill="1" applyBorder="1" applyAlignment="1">
      <alignment horizontal="center" vertical="center" wrapText="1"/>
    </xf>
    <xf numFmtId="0" fontId="0" fillId="0" borderId="0" xfId="65" applyFont="1" applyFill="1" applyAlignment="1">
      <alignment horizontal="center" vertical="center"/>
    </xf>
    <xf numFmtId="3" fontId="5" fillId="0" borderId="28" xfId="65" applyNumberFormat="1" applyFont="1" applyFill="1" applyBorder="1" applyAlignment="1">
      <alignment horizontal="center" vertical="center" wrapText="1"/>
    </xf>
    <xf numFmtId="3" fontId="4" fillId="0" borderId="41" xfId="65" applyNumberFormat="1" applyFont="1" applyFill="1" applyBorder="1" applyAlignment="1">
      <alignment horizontal="center" vertical="center" wrapText="1"/>
    </xf>
    <xf numFmtId="3" fontId="5" fillId="0" borderId="27" xfId="65" applyNumberFormat="1" applyFont="1" applyFill="1" applyBorder="1" applyAlignment="1">
      <alignment horizontal="center" vertical="center" wrapText="1"/>
    </xf>
    <xf numFmtId="4" fontId="5" fillId="0" borderId="51" xfId="65" applyNumberFormat="1" applyFont="1" applyFill="1" applyBorder="1" applyAlignment="1">
      <alignment horizontal="center" vertical="center"/>
    </xf>
    <xf numFmtId="4" fontId="5" fillId="0" borderId="48" xfId="65" applyNumberFormat="1" applyFont="1" applyFill="1" applyBorder="1" applyAlignment="1">
      <alignment horizontal="center" vertical="center"/>
    </xf>
    <xf numFmtId="3" fontId="4" fillId="0" borderId="26" xfId="65" applyNumberFormat="1" applyFont="1" applyFill="1" applyBorder="1" applyAlignment="1">
      <alignment horizontal="center" vertical="center" wrapText="1"/>
    </xf>
    <xf numFmtId="4" fontId="4" fillId="0" borderId="49" xfId="65" applyNumberFormat="1" applyFont="1" applyFill="1" applyBorder="1" applyAlignment="1">
      <alignment horizontal="center" vertical="center"/>
    </xf>
    <xf numFmtId="4" fontId="5" fillId="0" borderId="50" xfId="65" applyNumberFormat="1" applyFont="1" applyFill="1" applyBorder="1" applyAlignment="1">
      <alignment horizontal="center" vertical="center"/>
    </xf>
    <xf numFmtId="4" fontId="4" fillId="0" borderId="52" xfId="65" applyNumberFormat="1" applyFont="1" applyFill="1" applyBorder="1" applyAlignment="1">
      <alignment horizontal="center" vertical="center"/>
    </xf>
    <xf numFmtId="4" fontId="4" fillId="28" borderId="41" xfId="65" applyNumberFormat="1" applyFont="1" applyFill="1" applyBorder="1" applyAlignment="1">
      <alignment horizontal="center" vertical="center" wrapText="1"/>
    </xf>
    <xf numFmtId="4" fontId="0" fillId="0" borderId="0" xfId="65" applyNumberFormat="1" applyFont="1" applyFill="1" applyAlignment="1">
      <alignment horizontal="center" vertical="center" wrapText="1"/>
    </xf>
    <xf numFmtId="4" fontId="5" fillId="0" borderId="11" xfId="91" applyNumberFormat="1" applyFont="1" applyFill="1" applyBorder="1" applyAlignment="1">
      <alignment horizontal="left" vertical="center" wrapText="1"/>
    </xf>
    <xf numFmtId="0" fontId="4" fillId="0" borderId="13" xfId="38" applyFont="1" applyFill="1" applyBorder="1" applyAlignment="1">
      <alignment horizontal="center" vertical="center" wrapText="1"/>
    </xf>
    <xf numFmtId="4" fontId="4" fillId="0" borderId="58" xfId="65" applyNumberFormat="1" applyFont="1" applyFill="1" applyBorder="1" applyAlignment="1">
      <alignment horizontal="center" vertical="center"/>
    </xf>
    <xf numFmtId="4" fontId="0" fillId="28" borderId="14" xfId="0" applyNumberFormat="1" applyFont="1" applyFill="1" applyBorder="1" applyAlignment="1">
      <alignment horizontal="center" vertical="center" wrapText="1"/>
    </xf>
    <xf numFmtId="4" fontId="4" fillId="28" borderId="25" xfId="0" applyNumberFormat="1" applyFont="1" applyFill="1" applyBorder="1" applyAlignment="1">
      <alignment horizontal="center" wrapText="1"/>
    </xf>
    <xf numFmtId="4" fontId="4" fillId="28" borderId="43" xfId="0" applyNumberFormat="1" applyFont="1" applyFill="1" applyBorder="1" applyAlignment="1">
      <alignment horizontal="center" vertical="center" wrapText="1"/>
    </xf>
    <xf numFmtId="4" fontId="4" fillId="28" borderId="15" xfId="0" applyNumberFormat="1" applyFont="1" applyFill="1" applyBorder="1" applyAlignment="1">
      <alignment horizontal="center" wrapText="1"/>
    </xf>
    <xf numFmtId="0" fontId="4" fillId="28" borderId="25" xfId="0" applyFont="1" applyFill="1" applyBorder="1" applyAlignment="1">
      <alignment horizontal="center" wrapText="1"/>
    </xf>
    <xf numFmtId="0" fontId="4" fillId="28" borderId="42" xfId="0" applyFont="1" applyFill="1" applyBorder="1" applyAlignment="1">
      <alignment horizontal="center" vertical="center" wrapText="1"/>
    </xf>
    <xf numFmtId="0" fontId="4" fillId="28" borderId="43" xfId="0" applyFont="1" applyFill="1" applyBorder="1" applyAlignment="1">
      <alignment horizontal="center" wrapText="1"/>
    </xf>
    <xf numFmtId="0" fontId="4" fillId="28" borderId="43" xfId="0" applyFont="1" applyFill="1" applyBorder="1" applyAlignment="1">
      <alignment horizontal="center" vertical="center" wrapText="1"/>
    </xf>
    <xf numFmtId="4" fontId="4" fillId="0" borderId="49" xfId="0" applyNumberFormat="1" applyFont="1" applyFill="1" applyBorder="1" applyAlignment="1">
      <alignment horizontal="center"/>
    </xf>
    <xf numFmtId="2" fontId="4" fillId="28" borderId="47" xfId="0" applyNumberFormat="1" applyFont="1" applyFill="1" applyBorder="1" applyAlignment="1">
      <alignment horizontal="center" vertical="center" wrapText="1"/>
    </xf>
    <xf numFmtId="0" fontId="4" fillId="28" borderId="53" xfId="0" applyFont="1" applyFill="1" applyBorder="1" applyAlignment="1">
      <alignment horizontal="center" vertical="center" wrapText="1"/>
    </xf>
    <xf numFmtId="0" fontId="0" fillId="28" borderId="27" xfId="0" applyFont="1" applyFill="1" applyBorder="1" applyAlignment="1">
      <alignment horizontal="center" vertical="center" wrapText="1"/>
    </xf>
    <xf numFmtId="4" fontId="0" fillId="28" borderId="51" xfId="0" applyNumberFormat="1" applyFont="1" applyFill="1" applyBorder="1" applyAlignment="1">
      <alignment horizontal="center"/>
    </xf>
    <xf numFmtId="0" fontId="0" fillId="28" borderId="12" xfId="0" applyFont="1" applyFill="1" applyBorder="1" applyAlignment="1">
      <alignment horizontal="center" vertical="center" wrapText="1"/>
    </xf>
    <xf numFmtId="4" fontId="0" fillId="28" borderId="48" xfId="0" applyNumberFormat="1" applyFont="1" applyFill="1" applyBorder="1" applyAlignment="1">
      <alignment horizontal="center"/>
    </xf>
    <xf numFmtId="0" fontId="4" fillId="28" borderId="26" xfId="0" applyFont="1" applyFill="1" applyBorder="1" applyAlignment="1">
      <alignment horizontal="center" vertical="center" wrapText="1"/>
    </xf>
    <xf numFmtId="4" fontId="4" fillId="28" borderId="49" xfId="0" applyNumberFormat="1" applyFont="1" applyFill="1" applyBorder="1" applyAlignment="1">
      <alignment horizontal="center"/>
    </xf>
    <xf numFmtId="0" fontId="0" fillId="28" borderId="28" xfId="0" applyFont="1" applyFill="1" applyBorder="1" applyAlignment="1">
      <alignment horizontal="center" vertical="center" wrapText="1"/>
    </xf>
    <xf numFmtId="4" fontId="0" fillId="28" borderId="50" xfId="0" applyNumberFormat="1" applyFont="1" applyFill="1" applyBorder="1" applyAlignment="1">
      <alignment horizontal="center"/>
    </xf>
    <xf numFmtId="0" fontId="4" fillId="28" borderId="41" xfId="0" applyFont="1" applyFill="1" applyBorder="1" applyAlignment="1">
      <alignment horizontal="center" vertical="center" wrapText="1"/>
    </xf>
    <xf numFmtId="4" fontId="4" fillId="28" borderId="52" xfId="0" applyNumberFormat="1" applyFont="1" applyFill="1" applyBorder="1" applyAlignment="1">
      <alignment horizontal="center"/>
    </xf>
    <xf numFmtId="0" fontId="4" fillId="28" borderId="41" xfId="0" applyFont="1" applyFill="1" applyBorder="1" applyAlignment="1">
      <alignment horizontal="center" wrapText="1"/>
    </xf>
    <xf numFmtId="0" fontId="4" fillId="28" borderId="21" xfId="0" applyFont="1" applyFill="1" applyBorder="1" applyAlignment="1">
      <alignment horizontal="center" vertical="center" wrapText="1"/>
    </xf>
    <xf numFmtId="0" fontId="4" fillId="28" borderId="15" xfId="0" applyFont="1" applyFill="1" applyBorder="1" applyAlignment="1">
      <alignment horizontal="center" wrapText="1"/>
    </xf>
    <xf numFmtId="4" fontId="4" fillId="28" borderId="58" xfId="0" applyNumberFormat="1" applyFont="1" applyFill="1" applyBorder="1" applyAlignment="1">
      <alignment horizontal="center"/>
    </xf>
    <xf numFmtId="4" fontId="4" fillId="28" borderId="54" xfId="0" applyNumberFormat="1" applyFont="1" applyFill="1" applyBorder="1" applyAlignment="1">
      <alignment horizontal="center"/>
    </xf>
    <xf numFmtId="0" fontId="4" fillId="28" borderId="21" xfId="0" applyFont="1" applyFill="1" applyBorder="1" applyAlignment="1">
      <alignment horizontal="center" wrapText="1"/>
    </xf>
    <xf numFmtId="0" fontId="4" fillId="28" borderId="27" xfId="0" applyFont="1" applyFill="1" applyBorder="1" applyAlignment="1">
      <alignment horizontal="center" wrapText="1"/>
    </xf>
    <xf numFmtId="0" fontId="4" fillId="28" borderId="12" xfId="0" applyFont="1" applyFill="1" applyBorder="1" applyAlignment="1">
      <alignment horizontal="center" wrapText="1"/>
    </xf>
    <xf numFmtId="0" fontId="4" fillId="28" borderId="26" xfId="0" applyFont="1" applyFill="1" applyBorder="1" applyAlignment="1">
      <alignment wrapText="1"/>
    </xf>
    <xf numFmtId="0" fontId="0" fillId="28" borderId="16" xfId="0" applyFont="1" applyFill="1" applyBorder="1" applyAlignment="1">
      <alignment horizontal="center" vertical="center" wrapText="1"/>
    </xf>
    <xf numFmtId="0" fontId="0" fillId="28" borderId="20" xfId="0" applyFont="1" applyFill="1" applyBorder="1" applyAlignment="1">
      <alignment horizontal="center" vertical="center" wrapText="1"/>
    </xf>
    <xf numFmtId="0" fontId="4" fillId="28" borderId="17" xfId="0" applyFont="1" applyFill="1" applyBorder="1" applyAlignment="1">
      <alignment horizontal="center" vertical="center" wrapText="1"/>
    </xf>
    <xf numFmtId="0" fontId="4" fillId="28" borderId="28" xfId="65" applyFont="1" applyFill="1" applyBorder="1" applyAlignment="1">
      <alignment horizontal="center" vertical="center" wrapText="1"/>
    </xf>
    <xf numFmtId="0" fontId="0" fillId="28" borderId="14" xfId="0" applyFont="1" applyFill="1" applyBorder="1" applyAlignment="1">
      <alignment horizontal="center" wrapText="1"/>
    </xf>
    <xf numFmtId="0" fontId="4" fillId="28" borderId="12" xfId="65" applyFont="1" applyFill="1" applyBorder="1" applyAlignment="1">
      <alignment horizontal="center" vertical="center" wrapText="1"/>
    </xf>
    <xf numFmtId="0" fontId="4" fillId="28" borderId="16" xfId="0" applyFont="1" applyFill="1" applyBorder="1" applyAlignment="1">
      <alignment horizontal="center" vertical="center" wrapText="1"/>
    </xf>
    <xf numFmtId="0" fontId="4" fillId="28" borderId="20" xfId="0" applyFont="1" applyFill="1" applyBorder="1" applyAlignment="1">
      <alignment horizontal="center" vertical="center" wrapText="1"/>
    </xf>
    <xf numFmtId="0" fontId="4" fillId="28" borderId="22" xfId="0" applyFont="1" applyFill="1" applyBorder="1" applyAlignment="1">
      <alignment horizontal="center" vertical="center" wrapText="1"/>
    </xf>
    <xf numFmtId="0" fontId="4" fillId="28" borderId="24" xfId="0" applyFont="1" applyFill="1" applyBorder="1" applyAlignment="1">
      <alignment horizontal="center" vertical="center" wrapText="1"/>
    </xf>
    <xf numFmtId="0" fontId="4" fillId="28" borderId="27" xfId="0" applyFont="1" applyFill="1" applyBorder="1" applyAlignment="1">
      <alignment horizontal="center" vertical="center" wrapText="1"/>
    </xf>
    <xf numFmtId="0" fontId="4" fillId="28" borderId="12" xfId="0" applyFont="1" applyFill="1" applyBorder="1" applyAlignment="1">
      <alignment horizontal="center" vertical="center" wrapText="1"/>
    </xf>
    <xf numFmtId="0" fontId="4" fillId="28" borderId="39" xfId="0" applyFont="1" applyFill="1" applyBorder="1" applyAlignment="1">
      <alignment horizontal="center" vertical="center" wrapText="1"/>
    </xf>
    <xf numFmtId="49" fontId="4" fillId="0" borderId="27" xfId="65" applyNumberFormat="1" applyFont="1" applyFill="1" applyBorder="1" applyAlignment="1">
      <alignment horizontal="center" vertical="center" wrapText="1"/>
    </xf>
    <xf numFmtId="49" fontId="4" fillId="0" borderId="13" xfId="65" applyNumberFormat="1" applyFont="1" applyFill="1" applyBorder="1" applyAlignment="1">
      <alignment horizontal="center" vertical="center" wrapText="1"/>
    </xf>
    <xf numFmtId="0" fontId="4" fillId="28" borderId="25" xfId="38" applyFont="1" applyFill="1" applyBorder="1" applyAlignment="1">
      <alignment horizontal="center" wrapText="1"/>
    </xf>
    <xf numFmtId="4" fontId="4" fillId="0" borderId="52" xfId="0" applyNumberFormat="1" applyFont="1" applyBorder="1" applyAlignment="1">
      <alignment horizontal="center"/>
    </xf>
    <xf numFmtId="4" fontId="0" fillId="0" borderId="51" xfId="0" applyNumberFormat="1" applyBorder="1" applyAlignment="1">
      <alignment horizontal="center"/>
    </xf>
    <xf numFmtId="4" fontId="4" fillId="0" borderId="52" xfId="0" applyNumberFormat="1" applyFont="1" applyBorder="1"/>
    <xf numFmtId="0" fontId="4" fillId="0" borderId="42" xfId="86" applyFont="1" applyFill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5" fillId="28" borderId="10" xfId="86" applyFont="1" applyFill="1" applyBorder="1" applyAlignment="1">
      <alignment horizontal="center" vertical="center" wrapText="1"/>
    </xf>
    <xf numFmtId="4" fontId="4" fillId="0" borderId="54" xfId="0" applyNumberFormat="1" applyFont="1" applyBorder="1" applyAlignment="1">
      <alignment horizontal="center"/>
    </xf>
    <xf numFmtId="0" fontId="4" fillId="0" borderId="21" xfId="86" applyFont="1" applyFill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4" fontId="4" fillId="0" borderId="58" xfId="0" applyNumberFormat="1" applyFont="1" applyBorder="1" applyAlignment="1">
      <alignment horizontal="center"/>
    </xf>
    <xf numFmtId="4" fontId="5" fillId="28" borderId="43" xfId="70" applyNumberFormat="1" applyFont="1" applyFill="1" applyBorder="1" applyAlignment="1">
      <alignment horizontal="center" vertical="center" wrapText="1"/>
    </xf>
    <xf numFmtId="4" fontId="5" fillId="28" borderId="15" xfId="70" applyNumberFormat="1" applyFont="1" applyFill="1" applyBorder="1" applyAlignment="1">
      <alignment horizontal="center" vertical="center" wrapText="1"/>
    </xf>
    <xf numFmtId="4" fontId="4" fillId="0" borderId="21" xfId="38" applyNumberFormat="1" applyFont="1" applyFill="1" applyBorder="1" applyAlignment="1">
      <alignment horizontal="center" vertical="center" wrapText="1"/>
    </xf>
    <xf numFmtId="3" fontId="5" fillId="0" borderId="27" xfId="86" applyNumberFormat="1" applyFont="1" applyFill="1" applyBorder="1" applyAlignment="1">
      <alignment horizontal="center" vertical="center" wrapText="1"/>
    </xf>
    <xf numFmtId="4" fontId="5" fillId="28" borderId="13" xfId="86" applyNumberFormat="1" applyFont="1" applyFill="1" applyBorder="1" applyAlignment="1">
      <alignment horizontal="center" vertical="center" wrapText="1"/>
    </xf>
    <xf numFmtId="4" fontId="5" fillId="0" borderId="51" xfId="86" applyNumberFormat="1" applyFont="1" applyFill="1" applyBorder="1" applyAlignment="1">
      <alignment horizontal="center" vertical="center" wrapText="1"/>
    </xf>
    <xf numFmtId="4" fontId="5" fillId="0" borderId="48" xfId="86" applyNumberFormat="1" applyFont="1" applyFill="1" applyBorder="1" applyAlignment="1">
      <alignment horizontal="center" vertical="center" wrapText="1"/>
    </xf>
    <xf numFmtId="3" fontId="5" fillId="0" borderId="26" xfId="86" applyNumberFormat="1" applyFont="1" applyFill="1" applyBorder="1" applyAlignment="1">
      <alignment horizontal="center" vertical="center" wrapText="1"/>
    </xf>
    <xf numFmtId="4" fontId="5" fillId="0" borderId="10" xfId="38" applyNumberFormat="1" applyFont="1" applyFill="1" applyBorder="1" applyAlignment="1">
      <alignment horizontal="center" vertical="center" wrapText="1"/>
    </xf>
    <xf numFmtId="4" fontId="5" fillId="0" borderId="49" xfId="86" applyNumberFormat="1" applyFont="1" applyFill="1" applyBorder="1" applyAlignment="1">
      <alignment horizontal="center" vertical="center" wrapText="1"/>
    </xf>
    <xf numFmtId="1" fontId="5" fillId="0" borderId="28" xfId="85" applyNumberFormat="1" applyFont="1" applyFill="1" applyBorder="1" applyAlignment="1">
      <alignment horizontal="center" vertical="center" wrapText="1"/>
    </xf>
    <xf numFmtId="1" fontId="4" fillId="0" borderId="21" xfId="85" applyNumberFormat="1" applyFont="1" applyFill="1" applyBorder="1" applyAlignment="1">
      <alignment horizontal="center" vertical="center" wrapText="1"/>
    </xf>
    <xf numFmtId="3" fontId="5" fillId="0" borderId="13" xfId="88" applyNumberFormat="1" applyFont="1" applyFill="1" applyBorder="1" applyAlignment="1">
      <alignment horizontal="center" vertical="center" wrapText="1"/>
    </xf>
    <xf numFmtId="4" fontId="0" fillId="0" borderId="51" xfId="85" applyNumberFormat="1" applyFont="1" applyFill="1" applyBorder="1" applyAlignment="1">
      <alignment horizontal="center" vertical="center" wrapText="1"/>
    </xf>
    <xf numFmtId="4" fontId="0" fillId="0" borderId="48" xfId="85" applyNumberFormat="1" applyFont="1" applyFill="1" applyBorder="1" applyAlignment="1">
      <alignment horizontal="center" vertical="center" wrapText="1"/>
    </xf>
    <xf numFmtId="0" fontId="4" fillId="0" borderId="0" xfId="85" applyFont="1" applyFill="1" applyAlignment="1">
      <alignment horizontal="right" vertical="center" wrapText="1"/>
    </xf>
    <xf numFmtId="0" fontId="5" fillId="0" borderId="10" xfId="38" applyFont="1" applyFill="1" applyBorder="1" applyAlignment="1">
      <alignment horizontal="center" vertical="center" wrapText="1"/>
    </xf>
    <xf numFmtId="4" fontId="0" fillId="0" borderId="49" xfId="85" applyNumberFormat="1" applyFont="1" applyFill="1" applyBorder="1" applyAlignment="1">
      <alignment horizontal="center" vertical="center" wrapText="1"/>
    </xf>
    <xf numFmtId="4" fontId="5" fillId="0" borderId="48" xfId="85" applyNumberFormat="1" applyFont="1" applyFill="1" applyBorder="1" applyAlignment="1">
      <alignment horizontal="center" vertical="center" wrapText="1"/>
    </xf>
    <xf numFmtId="4" fontId="40" fillId="28" borderId="18" xfId="70" applyNumberFormat="1" applyFont="1" applyFill="1" applyBorder="1" applyAlignment="1">
      <alignment horizontal="left" vertical="center" wrapText="1"/>
    </xf>
    <xf numFmtId="4" fontId="5" fillId="0" borderId="49" xfId="85" applyNumberFormat="1" applyFont="1" applyFill="1" applyBorder="1" applyAlignment="1">
      <alignment horizontal="center" vertical="center" wrapText="1"/>
    </xf>
    <xf numFmtId="0" fontId="5" fillId="0" borderId="14" xfId="38" applyFont="1" applyFill="1" applyBorder="1" applyAlignment="1">
      <alignment horizontal="left" vertical="center" wrapText="1"/>
    </xf>
    <xf numFmtId="4" fontId="5" fillId="0" borderId="50" xfId="85" applyNumberFormat="1" applyFont="1" applyFill="1" applyBorder="1" applyAlignment="1">
      <alignment horizontal="center" vertical="center" wrapText="1"/>
    </xf>
    <xf numFmtId="0" fontId="0" fillId="0" borderId="0" xfId="85" applyFont="1" applyFill="1" applyAlignment="1">
      <alignment horizontal="center" vertical="center" wrapText="1"/>
    </xf>
    <xf numFmtId="0" fontId="0" fillId="0" borderId="0" xfId="63" applyFont="1" applyFill="1" applyAlignment="1">
      <alignment horizontal="center" vertical="center"/>
    </xf>
    <xf numFmtId="4" fontId="5" fillId="28" borderId="11" xfId="65" applyNumberFormat="1" applyFont="1" applyFill="1" applyBorder="1" applyAlignment="1">
      <alignment horizontal="center" vertical="center" wrapText="1"/>
    </xf>
    <xf numFmtId="1" fontId="4" fillId="0" borderId="27" xfId="38" applyNumberFormat="1" applyFont="1" applyFill="1" applyBorder="1" applyAlignment="1">
      <alignment horizontal="center" vertical="center" wrapText="1"/>
    </xf>
    <xf numFmtId="4" fontId="4" fillId="28" borderId="13" xfId="82" applyNumberFormat="1" applyFont="1" applyFill="1" applyBorder="1" applyAlignment="1">
      <alignment horizontal="center" vertical="center" wrapText="1"/>
    </xf>
    <xf numFmtId="4" fontId="5" fillId="0" borderId="48" xfId="82" applyNumberFormat="1" applyFont="1" applyFill="1" applyBorder="1" applyAlignment="1">
      <alignment horizontal="center" vertical="center"/>
    </xf>
    <xf numFmtId="1" fontId="5" fillId="28" borderId="12" xfId="82" applyNumberFormat="1" applyFont="1" applyFill="1" applyBorder="1" applyAlignment="1">
      <alignment horizontal="center" vertical="center"/>
    </xf>
    <xf numFmtId="0" fontId="34" fillId="28" borderId="0" xfId="0" applyFont="1" applyFill="1" applyBorder="1" applyAlignment="1">
      <alignment horizontal="justify" vertical="center"/>
    </xf>
    <xf numFmtId="1" fontId="5" fillId="0" borderId="26" xfId="82" applyNumberFormat="1" applyFont="1" applyFill="1" applyBorder="1" applyAlignment="1">
      <alignment horizontal="center" vertical="center"/>
    </xf>
    <xf numFmtId="4" fontId="5" fillId="28" borderId="10" xfId="71" applyNumberFormat="1" applyFont="1" applyFill="1" applyBorder="1" applyAlignment="1">
      <alignment horizontal="center" vertical="center" wrapText="1"/>
    </xf>
    <xf numFmtId="4" fontId="5" fillId="0" borderId="49" xfId="82" applyNumberFormat="1" applyFont="1" applyFill="1" applyBorder="1" applyAlignment="1">
      <alignment horizontal="center" vertical="center"/>
    </xf>
    <xf numFmtId="0" fontId="4" fillId="0" borderId="0" xfId="90" applyFont="1" applyFill="1" applyBorder="1"/>
    <xf numFmtId="4" fontId="0" fillId="0" borderId="0" xfId="86" applyNumberFormat="1" applyFont="1" applyFill="1" applyAlignment="1">
      <alignment horizontal="right" wrapText="1"/>
    </xf>
    <xf numFmtId="0" fontId="4" fillId="0" borderId="59" xfId="0" applyFont="1" applyBorder="1" applyAlignment="1">
      <alignment horizontal="center" vertical="center" wrapText="1"/>
    </xf>
    <xf numFmtId="4" fontId="4" fillId="0" borderId="60" xfId="88" applyNumberFormat="1" applyFont="1" applyFill="1" applyBorder="1" applyAlignment="1">
      <alignment horizontal="center" vertical="center" wrapText="1"/>
    </xf>
    <xf numFmtId="0" fontId="5" fillId="28" borderId="0" xfId="64" applyFont="1" applyFill="1" applyAlignment="1">
      <alignment vertical="center"/>
    </xf>
    <xf numFmtId="4" fontId="4" fillId="28" borderId="0" xfId="38" applyNumberFormat="1" applyFont="1" applyFill="1" applyAlignment="1">
      <alignment vertical="center"/>
    </xf>
    <xf numFmtId="49" fontId="4" fillId="28" borderId="15" xfId="64" applyNumberFormat="1" applyFont="1" applyFill="1" applyBorder="1" applyAlignment="1">
      <alignment vertical="center" wrapText="1"/>
    </xf>
    <xf numFmtId="4" fontId="5" fillId="28" borderId="13" xfId="38" applyNumberFormat="1" applyFont="1" applyFill="1" applyBorder="1" applyAlignment="1">
      <alignment vertical="center" wrapText="1"/>
    </xf>
    <xf numFmtId="4" fontId="5" fillId="28" borderId="11" xfId="65" applyNumberFormat="1" applyFont="1" applyFill="1" applyBorder="1" applyAlignment="1">
      <alignment vertical="center" wrapText="1"/>
    </xf>
    <xf numFmtId="4" fontId="5" fillId="28" borderId="11" xfId="38" applyNumberFormat="1" applyFont="1" applyFill="1" applyBorder="1" applyAlignment="1">
      <alignment wrapText="1"/>
    </xf>
    <xf numFmtId="4" fontId="5" fillId="28" borderId="11" xfId="71" applyNumberFormat="1" applyFont="1" applyFill="1" applyBorder="1" applyAlignment="1">
      <alignment vertical="center" wrapText="1"/>
    </xf>
    <xf numFmtId="4" fontId="5" fillId="28" borderId="11" xfId="65" applyNumberFormat="1" applyFont="1" applyFill="1" applyBorder="1" applyAlignment="1">
      <alignment horizontal="left" vertical="center" wrapText="1"/>
    </xf>
    <xf numFmtId="4" fontId="5" fillId="28" borderId="11" xfId="71" applyNumberFormat="1" applyFont="1" applyFill="1" applyBorder="1" applyAlignment="1">
      <alignment horizontal="left" vertical="center" wrapText="1"/>
    </xf>
    <xf numFmtId="0" fontId="0" fillId="0" borderId="0" xfId="64" applyFont="1" applyFill="1" applyAlignment="1">
      <alignment horizontal="center" vertical="center"/>
    </xf>
    <xf numFmtId="4" fontId="5" fillId="0" borderId="51" xfId="64" applyNumberFormat="1" applyFont="1" applyFill="1" applyBorder="1" applyAlignment="1">
      <alignment horizontal="center" vertical="center"/>
    </xf>
    <xf numFmtId="4" fontId="5" fillId="0" borderId="48" xfId="64" applyNumberFormat="1" applyFont="1" applyFill="1" applyBorder="1" applyAlignment="1">
      <alignment horizontal="center" vertical="center"/>
    </xf>
    <xf numFmtId="1" fontId="5" fillId="0" borderId="39" xfId="82" applyNumberFormat="1" applyFont="1" applyFill="1" applyBorder="1" applyAlignment="1">
      <alignment horizontal="center" vertical="center"/>
    </xf>
    <xf numFmtId="4" fontId="5" fillId="28" borderId="10" xfId="71" applyNumberFormat="1" applyFont="1" applyFill="1" applyBorder="1" applyAlignment="1">
      <alignment horizontal="left" vertical="center" wrapText="1"/>
    </xf>
    <xf numFmtId="4" fontId="5" fillId="0" borderId="49" xfId="64" applyNumberFormat="1" applyFont="1" applyFill="1" applyBorder="1" applyAlignment="1">
      <alignment horizontal="center" vertical="center"/>
    </xf>
    <xf numFmtId="4" fontId="5" fillId="0" borderId="10" xfId="65" applyNumberFormat="1" applyFont="1" applyFill="1" applyBorder="1" applyAlignment="1">
      <alignment horizontal="center" vertical="center" wrapText="1"/>
    </xf>
    <xf numFmtId="4" fontId="5" fillId="0" borderId="49" xfId="65" applyNumberFormat="1" applyFont="1" applyFill="1" applyBorder="1" applyAlignment="1">
      <alignment horizontal="center" vertical="center" wrapText="1"/>
    </xf>
    <xf numFmtId="0" fontId="0" fillId="0" borderId="0" xfId="65" applyFont="1" applyAlignment="1">
      <alignment horizontal="center" vertical="center" wrapText="1"/>
    </xf>
    <xf numFmtId="4" fontId="4" fillId="28" borderId="37" xfId="38" applyNumberFormat="1" applyFont="1" applyFill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4" fontId="4" fillId="0" borderId="51" xfId="0" applyNumberFormat="1" applyFont="1" applyBorder="1" applyAlignment="1">
      <alignment horizontal="center" vertical="center" wrapText="1"/>
    </xf>
    <xf numFmtId="4" fontId="5" fillId="0" borderId="10" xfId="91" applyNumberFormat="1" applyFont="1" applyFill="1" applyBorder="1" applyAlignment="1">
      <alignment vertical="center" wrapText="1"/>
    </xf>
    <xf numFmtId="1" fontId="5" fillId="0" borderId="26" xfId="65" applyNumberFormat="1" applyFont="1" applyFill="1" applyBorder="1" applyAlignment="1">
      <alignment horizontal="center" vertical="center" wrapText="1"/>
    </xf>
    <xf numFmtId="4" fontId="5" fillId="28" borderId="10" xfId="91" applyNumberFormat="1" applyFont="1" applyFill="1" applyBorder="1" applyAlignment="1">
      <alignment vertical="center" wrapText="1"/>
    </xf>
    <xf numFmtId="49" fontId="5" fillId="0" borderId="10" xfId="9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4" fontId="40" fillId="0" borderId="10" xfId="62" applyNumberFormat="1" applyFont="1" applyFill="1" applyBorder="1" applyAlignment="1">
      <alignment horizontal="left" vertical="center" wrapText="1"/>
    </xf>
    <xf numFmtId="4" fontId="0" fillId="0" borderId="49" xfId="0" applyNumberFormat="1" applyBorder="1" applyAlignment="1">
      <alignment horizontal="center"/>
    </xf>
    <xf numFmtId="0" fontId="4" fillId="0" borderId="27" xfId="88" applyFont="1" applyFill="1" applyBorder="1" applyAlignment="1">
      <alignment horizontal="center" vertical="center" wrapText="1"/>
    </xf>
    <xf numFmtId="0" fontId="39" fillId="0" borderId="13" xfId="88" applyFont="1" applyFill="1" applyBorder="1" applyAlignment="1">
      <alignment horizontal="center" vertical="center" wrapText="1"/>
    </xf>
    <xf numFmtId="0" fontId="4" fillId="0" borderId="13" xfId="88" applyFont="1" applyFill="1" applyBorder="1" applyAlignment="1">
      <alignment horizontal="center" vertical="center" wrapText="1"/>
    </xf>
    <xf numFmtId="0" fontId="5" fillId="0" borderId="12" xfId="88" applyFont="1" applyFill="1" applyBorder="1" applyAlignment="1">
      <alignment horizontal="center" vertical="center" wrapText="1"/>
    </xf>
    <xf numFmtId="4" fontId="5" fillId="0" borderId="48" xfId="88" applyNumberFormat="1" applyFont="1" applyFill="1" applyBorder="1" applyAlignment="1">
      <alignment horizontal="center" vertical="center" wrapText="1"/>
    </xf>
    <xf numFmtId="0" fontId="4" fillId="25" borderId="12" xfId="88" applyFont="1" applyFill="1" applyBorder="1" applyAlignment="1">
      <alignment horizontal="center" vertical="center" wrapText="1"/>
    </xf>
    <xf numFmtId="4" fontId="39" fillId="30" borderId="48" xfId="88" applyNumberFormat="1" applyFont="1" applyFill="1" applyBorder="1" applyAlignment="1">
      <alignment horizontal="center" vertical="center" wrapText="1"/>
    </xf>
    <xf numFmtId="4" fontId="4" fillId="30" borderId="48" xfId="88" applyNumberFormat="1" applyFont="1" applyFill="1" applyBorder="1" applyAlignment="1">
      <alignment horizontal="center" vertical="center" wrapText="1"/>
    </xf>
    <xf numFmtId="0" fontId="4" fillId="27" borderId="12" xfId="88" applyFont="1" applyFill="1" applyBorder="1" applyAlignment="1">
      <alignment horizontal="center" vertical="center" wrapText="1"/>
    </xf>
    <xf numFmtId="0" fontId="4" fillId="0" borderId="12" xfId="88" applyFont="1" applyFill="1" applyBorder="1" applyAlignment="1">
      <alignment horizontal="center" vertical="center" wrapText="1"/>
    </xf>
    <xf numFmtId="0" fontId="4" fillId="25" borderId="26" xfId="88" applyFont="1" applyFill="1" applyBorder="1" applyAlignment="1">
      <alignment horizontal="center" vertical="center" wrapText="1"/>
    </xf>
    <xf numFmtId="4" fontId="39" fillId="25" borderId="10" xfId="62" applyNumberFormat="1" applyFont="1" applyFill="1" applyBorder="1" applyAlignment="1">
      <alignment horizontal="left" vertical="center" wrapText="1"/>
    </xf>
    <xf numFmtId="4" fontId="4" fillId="27" borderId="10" xfId="62" applyNumberFormat="1" applyFont="1" applyFill="1" applyBorder="1" applyAlignment="1">
      <alignment horizontal="left" vertical="center" wrapText="1"/>
    </xf>
    <xf numFmtId="4" fontId="4" fillId="30" borderId="49" xfId="88" applyNumberFormat="1" applyFont="1" applyFill="1" applyBorder="1" applyAlignment="1">
      <alignment horizontal="center" vertical="center" wrapText="1"/>
    </xf>
    <xf numFmtId="0" fontId="4" fillId="28" borderId="51" xfId="0" applyFont="1" applyFill="1" applyBorder="1" applyAlignment="1">
      <alignment horizontal="center" wrapText="1"/>
    </xf>
    <xf numFmtId="4" fontId="0" fillId="0" borderId="10" xfId="65" applyNumberFormat="1" applyFont="1" applyFill="1" applyBorder="1" applyAlignment="1">
      <alignment horizontal="center" vertical="center" wrapText="1"/>
    </xf>
    <xf numFmtId="0" fontId="4" fillId="0" borderId="15" xfId="85" applyFont="1" applyFill="1" applyBorder="1" applyAlignment="1">
      <alignment horizontal="center" vertical="center" wrapText="1"/>
    </xf>
    <xf numFmtId="0" fontId="39" fillId="0" borderId="15" xfId="85" applyFont="1" applyFill="1" applyBorder="1" applyAlignment="1">
      <alignment horizontal="center" vertical="center" wrapText="1"/>
    </xf>
    <xf numFmtId="4" fontId="4" fillId="0" borderId="58" xfId="0" applyNumberFormat="1" applyFont="1" applyBorder="1" applyAlignment="1">
      <alignment horizontal="center" wrapText="1"/>
    </xf>
    <xf numFmtId="3" fontId="5" fillId="0" borderId="26" xfId="91" applyNumberFormat="1" applyFont="1" applyFill="1" applyBorder="1" applyAlignment="1">
      <alignment horizontal="center" vertical="center" wrapText="1"/>
    </xf>
    <xf numFmtId="4" fontId="5" fillId="0" borderId="10" xfId="91" applyNumberFormat="1" applyFont="1" applyFill="1" applyBorder="1" applyAlignment="1">
      <alignment horizontal="center" vertical="center" wrapText="1"/>
    </xf>
    <xf numFmtId="4" fontId="5" fillId="0" borderId="49" xfId="91" applyNumberFormat="1" applyFont="1" applyFill="1" applyBorder="1" applyAlignment="1">
      <alignment horizontal="center" vertical="center"/>
    </xf>
    <xf numFmtId="0" fontId="5" fillId="0" borderId="26" xfId="91" applyNumberFormat="1" applyFont="1" applyFill="1" applyBorder="1" applyAlignment="1">
      <alignment horizontal="center" vertical="center" wrapText="1"/>
    </xf>
    <xf numFmtId="49" fontId="5" fillId="28" borderId="10" xfId="91" applyNumberFormat="1" applyFont="1" applyFill="1" applyBorder="1" applyAlignment="1">
      <alignment horizontal="center" vertical="center" wrapText="1"/>
    </xf>
    <xf numFmtId="3" fontId="4" fillId="0" borderId="26" xfId="91" applyNumberFormat="1" applyFont="1" applyFill="1" applyBorder="1" applyAlignment="1">
      <alignment horizontal="center" vertical="center" wrapText="1"/>
    </xf>
    <xf numFmtId="4" fontId="0" fillId="0" borderId="10" xfId="91" applyNumberFormat="1" applyFont="1" applyFill="1" applyBorder="1" applyAlignment="1">
      <alignment horizontal="center" vertical="center" wrapText="1"/>
    </xf>
    <xf numFmtId="4" fontId="5" fillId="0" borderId="49" xfId="83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 wrapText="1"/>
    </xf>
    <xf numFmtId="4" fontId="5" fillId="0" borderId="10" xfId="91" applyNumberFormat="1" applyFont="1" applyFill="1" applyBorder="1" applyAlignment="1">
      <alignment horizontal="left" vertical="center" wrapText="1"/>
    </xf>
    <xf numFmtId="0" fontId="4" fillId="0" borderId="10" xfId="38" applyFont="1" applyFill="1" applyBorder="1" applyAlignment="1">
      <alignment horizontal="center" vertical="center" wrapText="1"/>
    </xf>
    <xf numFmtId="0" fontId="4" fillId="28" borderId="16" xfId="0" applyFont="1" applyFill="1" applyBorder="1" applyAlignment="1">
      <alignment horizontal="center" vertical="center"/>
    </xf>
    <xf numFmtId="4" fontId="4" fillId="28" borderId="17" xfId="38" applyNumberFormat="1" applyFont="1" applyFill="1" applyBorder="1" applyAlignment="1">
      <alignment horizontal="center" vertical="center" wrapText="1"/>
    </xf>
    <xf numFmtId="0" fontId="4" fillId="0" borderId="0" xfId="38" applyFont="1" applyFill="1" applyAlignment="1">
      <alignment horizontal="left" vertical="center" wrapText="1"/>
    </xf>
    <xf numFmtId="1" fontId="4" fillId="0" borderId="12" xfId="85" applyNumberFormat="1" applyFont="1" applyFill="1" applyBorder="1" applyAlignment="1">
      <alignment horizontal="center" vertical="center" wrapText="1"/>
    </xf>
    <xf numFmtId="1" fontId="4" fillId="0" borderId="41" xfId="85" applyNumberFormat="1" applyFont="1" applyFill="1" applyBorder="1" applyAlignment="1">
      <alignment horizontal="center" vertical="center" wrapText="1"/>
    </xf>
    <xf numFmtId="3" fontId="4" fillId="0" borderId="11" xfId="85" applyNumberFormat="1" applyFont="1" applyFill="1" applyBorder="1" applyAlignment="1">
      <alignment horizontal="center" vertical="center" wrapText="1"/>
    </xf>
    <xf numFmtId="3" fontId="4" fillId="0" borderId="25" xfId="85" applyNumberFormat="1" applyFont="1" applyFill="1" applyBorder="1" applyAlignment="1">
      <alignment horizontal="center" vertical="center" wrapText="1"/>
    </xf>
    <xf numFmtId="3" fontId="4" fillId="0" borderId="14" xfId="85" applyNumberFormat="1" applyFont="1" applyFill="1" applyBorder="1" applyAlignment="1">
      <alignment horizontal="center" vertical="center" wrapText="1"/>
    </xf>
    <xf numFmtId="1" fontId="4" fillId="0" borderId="28" xfId="85" applyNumberFormat="1" applyFont="1" applyFill="1" applyBorder="1" applyAlignment="1">
      <alignment horizontal="center" vertical="center" wrapText="1"/>
    </xf>
    <xf numFmtId="4" fontId="4" fillId="0" borderId="13" xfId="85" applyNumberFormat="1" applyFont="1" applyFill="1" applyBorder="1" applyAlignment="1">
      <alignment horizontal="center" vertical="center" wrapText="1"/>
    </xf>
    <xf numFmtId="4" fontId="4" fillId="0" borderId="11" xfId="85" applyNumberFormat="1" applyFont="1" applyFill="1" applyBorder="1" applyAlignment="1">
      <alignment horizontal="center" vertical="center" wrapText="1"/>
    </xf>
    <xf numFmtId="4" fontId="4" fillId="0" borderId="10" xfId="85" applyNumberFormat="1" applyFont="1" applyFill="1" applyBorder="1" applyAlignment="1">
      <alignment horizontal="center" vertical="center" wrapText="1"/>
    </xf>
    <xf numFmtId="3" fontId="4" fillId="0" borderId="27" xfId="85" applyNumberFormat="1" applyFont="1" applyFill="1" applyBorder="1" applyAlignment="1">
      <alignment horizontal="center" vertical="center" wrapText="1"/>
    </xf>
    <xf numFmtId="3" fontId="4" fillId="0" borderId="12" xfId="85" applyNumberFormat="1" applyFont="1" applyFill="1" applyBorder="1" applyAlignment="1">
      <alignment horizontal="center" vertical="center" wrapText="1"/>
    </xf>
    <xf numFmtId="3" fontId="4" fillId="0" borderId="26" xfId="85" applyNumberFormat="1" applyFont="1" applyFill="1" applyBorder="1" applyAlignment="1">
      <alignment horizontal="center" vertical="center" wrapText="1"/>
    </xf>
    <xf numFmtId="1" fontId="4" fillId="0" borderId="27" xfId="85" applyNumberFormat="1" applyFont="1" applyFill="1" applyBorder="1" applyAlignment="1">
      <alignment horizontal="center" vertical="center" wrapText="1"/>
    </xf>
    <xf numFmtId="1" fontId="4" fillId="0" borderId="26" xfId="85" applyNumberFormat="1" applyFont="1" applyFill="1" applyBorder="1" applyAlignment="1">
      <alignment horizontal="center" vertical="center" wrapText="1"/>
    </xf>
    <xf numFmtId="3" fontId="4" fillId="0" borderId="13" xfId="85" applyNumberFormat="1" applyFont="1" applyFill="1" applyBorder="1" applyAlignment="1">
      <alignment horizontal="center" vertical="center" wrapText="1"/>
    </xf>
    <xf numFmtId="3" fontId="4" fillId="0" borderId="10" xfId="85" applyNumberFormat="1" applyFont="1" applyFill="1" applyBorder="1" applyAlignment="1">
      <alignment horizontal="center" vertical="center" wrapText="1"/>
    </xf>
    <xf numFmtId="0" fontId="4" fillId="0" borderId="13" xfId="85" applyFont="1" applyFill="1" applyBorder="1" applyAlignment="1">
      <alignment horizontal="center" vertical="center" wrapText="1"/>
    </xf>
    <xf numFmtId="0" fontId="4" fillId="0" borderId="11" xfId="85" applyFont="1" applyFill="1" applyBorder="1" applyAlignment="1">
      <alignment horizontal="center" vertical="center" wrapText="1"/>
    </xf>
    <xf numFmtId="0" fontId="4" fillId="0" borderId="10" xfId="85" applyFont="1" applyFill="1" applyBorder="1" applyAlignment="1">
      <alignment horizontal="center" vertical="center" wrapText="1"/>
    </xf>
    <xf numFmtId="0" fontId="4" fillId="0" borderId="25" xfId="85" applyFont="1" applyFill="1" applyBorder="1" applyAlignment="1">
      <alignment horizontal="center" vertical="center" wrapText="1"/>
    </xf>
    <xf numFmtId="0" fontId="4" fillId="0" borderId="47" xfId="85" applyFont="1" applyFill="1" applyBorder="1" applyAlignment="1">
      <alignment horizontal="center" vertical="center" wrapText="1"/>
    </xf>
    <xf numFmtId="0" fontId="4" fillId="0" borderId="39" xfId="85" applyFont="1" applyFill="1" applyBorder="1" applyAlignment="1">
      <alignment horizontal="center" vertical="center" wrapText="1"/>
    </xf>
    <xf numFmtId="0" fontId="33" fillId="0" borderId="31" xfId="85" applyFont="1" applyFill="1" applyBorder="1" applyAlignment="1">
      <alignment horizontal="center" vertical="center" wrapText="1"/>
    </xf>
    <xf numFmtId="0" fontId="33" fillId="0" borderId="40" xfId="85" applyFont="1" applyFill="1" applyBorder="1" applyAlignment="1">
      <alignment horizontal="center" vertical="center" wrapText="1"/>
    </xf>
    <xf numFmtId="0" fontId="4" fillId="0" borderId="28" xfId="85" applyFont="1" applyFill="1" applyBorder="1" applyAlignment="1">
      <alignment horizontal="center" vertical="center" wrapText="1"/>
    </xf>
    <xf numFmtId="0" fontId="4" fillId="0" borderId="12" xfId="85" applyFont="1" applyFill="1" applyBorder="1" applyAlignment="1">
      <alignment horizontal="center" vertical="center" wrapText="1"/>
    </xf>
    <xf numFmtId="0" fontId="4" fillId="0" borderId="41" xfId="85" applyFont="1" applyFill="1" applyBorder="1" applyAlignment="1">
      <alignment horizontal="center" vertical="center" wrapText="1"/>
    </xf>
    <xf numFmtId="0" fontId="4" fillId="0" borderId="26" xfId="85" applyFont="1" applyFill="1" applyBorder="1" applyAlignment="1">
      <alignment horizontal="center" vertical="center" wrapText="1"/>
    </xf>
    <xf numFmtId="49" fontId="4" fillId="0" borderId="14" xfId="85" applyNumberFormat="1" applyFont="1" applyFill="1" applyBorder="1" applyAlignment="1">
      <alignment horizontal="center" vertical="center" wrapText="1"/>
    </xf>
    <xf numFmtId="49" fontId="4" fillId="0" borderId="11" xfId="85" applyNumberFormat="1" applyFont="1" applyFill="1" applyBorder="1" applyAlignment="1">
      <alignment horizontal="center" vertical="center" wrapText="1"/>
    </xf>
    <xf numFmtId="49" fontId="4" fillId="0" borderId="25" xfId="85" applyNumberFormat="1" applyFont="1" applyFill="1" applyBorder="1" applyAlignment="1">
      <alignment horizontal="center" vertical="center" wrapText="1"/>
    </xf>
    <xf numFmtId="49" fontId="4" fillId="0" borderId="10" xfId="85" applyNumberFormat="1" applyFont="1" applyFill="1" applyBorder="1" applyAlignment="1">
      <alignment horizontal="center" vertical="center" wrapText="1"/>
    </xf>
    <xf numFmtId="0" fontId="4" fillId="0" borderId="27" xfId="85" applyFont="1" applyFill="1" applyBorder="1" applyAlignment="1">
      <alignment horizontal="center" vertical="center" wrapText="1"/>
    </xf>
    <xf numFmtId="0" fontId="28" fillId="0" borderId="14" xfId="85" applyFont="1" applyFill="1" applyBorder="1" applyAlignment="1">
      <alignment horizontal="center" vertical="center" wrapText="1"/>
    </xf>
    <xf numFmtId="0" fontId="28" fillId="0" borderId="11" xfId="85" applyFont="1" applyFill="1" applyBorder="1" applyAlignment="1">
      <alignment horizontal="center" vertical="center" wrapText="1"/>
    </xf>
    <xf numFmtId="0" fontId="28" fillId="0" borderId="25" xfId="85" applyFont="1" applyFill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4" fontId="33" fillId="0" borderId="42" xfId="70" applyNumberFormat="1" applyFont="1" applyFill="1" applyBorder="1" applyAlignment="1">
      <alignment horizontal="center" vertical="center" wrapText="1"/>
    </xf>
    <xf numFmtId="4" fontId="4" fillId="0" borderId="27" xfId="65" applyNumberFormat="1" applyFont="1" applyFill="1" applyBorder="1" applyAlignment="1">
      <alignment horizontal="center" vertical="center" wrapText="1"/>
    </xf>
    <xf numFmtId="4" fontId="4" fillId="0" borderId="12" xfId="65" applyNumberFormat="1" applyFont="1" applyFill="1" applyBorder="1" applyAlignment="1">
      <alignment horizontal="center" vertical="center" wrapText="1"/>
    </xf>
    <xf numFmtId="4" fontId="4" fillId="0" borderId="26" xfId="65" applyNumberFormat="1" applyFont="1" applyFill="1" applyBorder="1" applyAlignment="1">
      <alignment horizontal="center" vertical="center" wrapText="1"/>
    </xf>
    <xf numFmtId="4" fontId="4" fillId="0" borderId="28" xfId="65" applyNumberFormat="1" applyFont="1" applyFill="1" applyBorder="1" applyAlignment="1">
      <alignment horizontal="center" vertical="center" wrapText="1"/>
    </xf>
    <xf numFmtId="4" fontId="4" fillId="0" borderId="41" xfId="65" applyNumberFormat="1" applyFont="1" applyFill="1" applyBorder="1" applyAlignment="1">
      <alignment horizontal="center" vertical="center" wrapText="1"/>
    </xf>
    <xf numFmtId="4" fontId="4" fillId="0" borderId="27" xfId="70" applyNumberFormat="1" applyFont="1" applyFill="1" applyBorder="1" applyAlignment="1">
      <alignment horizontal="center" vertical="center" wrapText="1"/>
    </xf>
    <xf numFmtId="4" fontId="4" fillId="0" borderId="12" xfId="70" applyNumberFormat="1" applyFont="1" applyFill="1" applyBorder="1" applyAlignment="1">
      <alignment horizontal="center" vertical="center" wrapText="1"/>
    </xf>
    <xf numFmtId="4" fontId="4" fillId="0" borderId="26" xfId="70" applyNumberFormat="1" applyFont="1" applyFill="1" applyBorder="1" applyAlignment="1">
      <alignment horizontal="center" vertical="center" wrapText="1"/>
    </xf>
    <xf numFmtId="4" fontId="4" fillId="0" borderId="28" xfId="70" applyNumberFormat="1" applyFont="1" applyFill="1" applyBorder="1" applyAlignment="1">
      <alignment horizontal="center" vertical="top" wrapText="1"/>
    </xf>
    <xf numFmtId="4" fontId="4" fillId="0" borderId="12" xfId="70" applyNumberFormat="1" applyFont="1" applyFill="1" applyBorder="1" applyAlignment="1">
      <alignment horizontal="center" vertical="top" wrapText="1"/>
    </xf>
    <xf numFmtId="4" fontId="4" fillId="0" borderId="41" xfId="70" applyNumberFormat="1" applyFont="1" applyFill="1" applyBorder="1" applyAlignment="1">
      <alignment horizontal="center" vertical="top" wrapText="1"/>
    </xf>
    <xf numFmtId="4" fontId="4" fillId="0" borderId="28" xfId="70" applyNumberFormat="1" applyFont="1" applyFill="1" applyBorder="1" applyAlignment="1">
      <alignment horizontal="center" vertical="center" wrapText="1"/>
    </xf>
    <xf numFmtId="4" fontId="4" fillId="0" borderId="41" xfId="70" applyNumberFormat="1" applyFont="1" applyFill="1" applyBorder="1" applyAlignment="1">
      <alignment horizontal="center" vertical="center" wrapText="1"/>
    </xf>
    <xf numFmtId="4" fontId="33" fillId="0" borderId="27" xfId="70" applyNumberFormat="1" applyFont="1" applyFill="1" applyBorder="1" applyAlignment="1">
      <alignment horizontal="center" vertical="center" wrapText="1"/>
    </xf>
    <xf numFmtId="4" fontId="33" fillId="0" borderId="12" xfId="70" applyNumberFormat="1" applyFont="1" applyFill="1" applyBorder="1" applyAlignment="1">
      <alignment horizontal="center" vertical="center" wrapText="1"/>
    </xf>
    <xf numFmtId="4" fontId="33" fillId="0" borderId="41" xfId="70" applyNumberFormat="1" applyFont="1" applyFill="1" applyBorder="1" applyAlignment="1">
      <alignment horizontal="center" vertical="center" wrapText="1"/>
    </xf>
    <xf numFmtId="4" fontId="33" fillId="0" borderId="26" xfId="70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0" fontId="4" fillId="0" borderId="27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4" fillId="0" borderId="41" xfId="0" applyNumberFormat="1" applyFont="1" applyFill="1" applyBorder="1" applyAlignment="1">
      <alignment horizontal="center" vertical="center" wrapText="1"/>
    </xf>
    <xf numFmtId="0" fontId="4" fillId="0" borderId="26" xfId="0" applyNumberFormat="1" applyFont="1" applyFill="1" applyBorder="1" applyAlignment="1">
      <alignment horizontal="center" vertical="center" wrapText="1"/>
    </xf>
    <xf numFmtId="0" fontId="4" fillId="0" borderId="28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31" xfId="0" applyNumberFormat="1" applyFont="1" applyFill="1" applyBorder="1" applyAlignment="1">
      <alignment horizontal="center" vertical="center" wrapText="1"/>
    </xf>
    <xf numFmtId="49" fontId="4" fillId="0" borderId="43" xfId="0" applyNumberFormat="1" applyFont="1" applyFill="1" applyBorder="1" applyAlignment="1">
      <alignment horizontal="center" vertical="center" wrapText="1"/>
    </xf>
    <xf numFmtId="49" fontId="4" fillId="0" borderId="40" xfId="0" applyNumberFormat="1" applyFont="1" applyFill="1" applyBorder="1" applyAlignment="1">
      <alignment horizontal="center" vertical="center" wrapText="1"/>
    </xf>
    <xf numFmtId="49" fontId="4" fillId="0" borderId="47" xfId="0" applyNumberFormat="1" applyFont="1" applyFill="1" applyBorder="1" applyAlignment="1">
      <alignment horizontal="center" vertical="center" wrapText="1"/>
    </xf>
    <xf numFmtId="49" fontId="4" fillId="0" borderId="42" xfId="0" applyNumberFormat="1" applyFont="1" applyFill="1" applyBorder="1" applyAlignment="1">
      <alignment horizontal="center" vertical="center" wrapText="1"/>
    </xf>
    <xf numFmtId="49" fontId="4" fillId="0" borderId="39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27" xfId="65" applyFont="1" applyFill="1" applyBorder="1" applyAlignment="1">
      <alignment horizontal="center" vertical="center" wrapText="1"/>
    </xf>
    <xf numFmtId="0" fontId="4" fillId="0" borderId="12" xfId="65" applyFont="1" applyFill="1" applyBorder="1" applyAlignment="1">
      <alignment horizontal="center" vertical="center" wrapText="1"/>
    </xf>
    <xf numFmtId="0" fontId="4" fillId="0" borderId="41" xfId="65" applyFont="1" applyFill="1" applyBorder="1" applyAlignment="1">
      <alignment horizontal="center" vertical="center" wrapText="1"/>
    </xf>
    <xf numFmtId="0" fontId="4" fillId="0" borderId="26" xfId="65" applyFont="1" applyFill="1" applyBorder="1" applyAlignment="1">
      <alignment horizontal="center" vertical="center" wrapText="1"/>
    </xf>
    <xf numFmtId="49" fontId="4" fillId="0" borderId="31" xfId="0" applyNumberFormat="1" applyFont="1" applyFill="1" applyBorder="1" applyAlignment="1">
      <alignment horizontal="center" vertical="top" wrapText="1"/>
    </xf>
    <xf numFmtId="0" fontId="4" fillId="0" borderId="43" xfId="0" applyFont="1" applyBorder="1" applyAlignment="1">
      <alignment vertical="top"/>
    </xf>
    <xf numFmtId="0" fontId="4" fillId="0" borderId="40" xfId="0" applyFont="1" applyBorder="1" applyAlignment="1">
      <alignment vertical="top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41" xfId="0" applyNumberFormat="1" applyFont="1" applyFill="1" applyBorder="1" applyAlignment="1">
      <alignment horizontal="center" vertical="center" wrapText="1"/>
    </xf>
    <xf numFmtId="49" fontId="4" fillId="0" borderId="26" xfId="0" applyNumberFormat="1" applyFont="1" applyFill="1" applyBorder="1" applyAlignment="1">
      <alignment horizontal="center" vertical="center" wrapText="1"/>
    </xf>
    <xf numFmtId="49" fontId="29" fillId="0" borderId="14" xfId="0" applyNumberFormat="1" applyFont="1" applyFill="1" applyBorder="1" applyAlignment="1">
      <alignment horizontal="left" vertical="center" wrapText="1"/>
    </xf>
    <xf numFmtId="49" fontId="29" fillId="0" borderId="11" xfId="0" applyNumberFormat="1" applyFont="1" applyFill="1" applyBorder="1" applyAlignment="1">
      <alignment horizontal="left" vertical="center" wrapText="1"/>
    </xf>
    <xf numFmtId="49" fontId="29" fillId="0" borderId="25" xfId="0" applyNumberFormat="1" applyFont="1" applyFill="1" applyBorder="1" applyAlignment="1">
      <alignment horizontal="left" vertical="center" wrapText="1"/>
    </xf>
    <xf numFmtId="4" fontId="4" fillId="0" borderId="11" xfId="65" applyNumberFormat="1" applyFont="1" applyFill="1" applyBorder="1" applyAlignment="1">
      <alignment horizontal="center" vertical="center" wrapText="1"/>
    </xf>
    <xf numFmtId="4" fontId="4" fillId="0" borderId="10" xfId="65" applyNumberFormat="1" applyFont="1" applyFill="1" applyBorder="1" applyAlignment="1">
      <alignment horizontal="center" vertical="center" wrapText="1"/>
    </xf>
    <xf numFmtId="4" fontId="4" fillId="0" borderId="14" xfId="65" applyNumberFormat="1" applyFont="1" applyFill="1" applyBorder="1" applyAlignment="1">
      <alignment horizontal="center" vertical="center" wrapText="1"/>
    </xf>
    <xf numFmtId="4" fontId="4" fillId="0" borderId="25" xfId="65" applyNumberFormat="1" applyFont="1" applyFill="1" applyBorder="1" applyAlignment="1">
      <alignment horizontal="center" vertical="center" wrapText="1"/>
    </xf>
    <xf numFmtId="4" fontId="4" fillId="0" borderId="13" xfId="65" applyNumberFormat="1" applyFont="1" applyFill="1" applyBorder="1" applyAlignment="1">
      <alignment horizontal="center" vertical="center" wrapText="1"/>
    </xf>
    <xf numFmtId="0" fontId="4" fillId="0" borderId="16" xfId="65" applyFont="1" applyFill="1" applyBorder="1" applyAlignment="1">
      <alignment horizontal="center" vertical="center" wrapText="1"/>
    </xf>
    <xf numFmtId="0" fontId="4" fillId="0" borderId="20" xfId="65" applyFont="1" applyFill="1" applyBorder="1" applyAlignment="1">
      <alignment horizontal="center" vertical="center" wrapText="1"/>
    </xf>
    <xf numFmtId="0" fontId="4" fillId="0" borderId="24" xfId="65" applyFont="1" applyFill="1" applyBorder="1" applyAlignment="1">
      <alignment horizontal="center" vertical="center" wrapText="1"/>
    </xf>
    <xf numFmtId="0" fontId="4" fillId="0" borderId="17" xfId="65" applyFont="1" applyFill="1" applyBorder="1" applyAlignment="1">
      <alignment horizontal="center" vertical="center" wrapText="1"/>
    </xf>
    <xf numFmtId="0" fontId="4" fillId="0" borderId="22" xfId="65" applyFont="1" applyFill="1" applyBorder="1" applyAlignment="1">
      <alignment horizontal="center" vertical="center" wrapText="1"/>
    </xf>
    <xf numFmtId="0" fontId="4" fillId="0" borderId="23" xfId="65" applyFont="1" applyFill="1" applyBorder="1" applyAlignment="1">
      <alignment horizontal="center" vertical="center" wrapText="1"/>
    </xf>
    <xf numFmtId="213" fontId="4" fillId="0" borderId="16" xfId="89" applyNumberFormat="1" applyFont="1" applyFill="1" applyBorder="1" applyAlignment="1">
      <alignment horizontal="center" vertical="center" wrapText="1"/>
    </xf>
    <xf numFmtId="213" fontId="4" fillId="0" borderId="23" xfId="89" applyNumberFormat="1" applyFont="1" applyFill="1" applyBorder="1" applyAlignment="1">
      <alignment horizontal="center" vertical="center" wrapText="1"/>
    </xf>
    <xf numFmtId="213" fontId="4" fillId="0" borderId="17" xfId="89" applyNumberFormat="1" applyFont="1" applyFill="1" applyBorder="1" applyAlignment="1">
      <alignment horizontal="center" vertical="center" wrapText="1"/>
    </xf>
    <xf numFmtId="0" fontId="4" fillId="28" borderId="22" xfId="65" applyFont="1" applyFill="1" applyBorder="1" applyAlignment="1">
      <alignment horizontal="center" vertical="center" wrapText="1"/>
    </xf>
    <xf numFmtId="0" fontId="4" fillId="28" borderId="20" xfId="65" applyFont="1" applyFill="1" applyBorder="1" applyAlignment="1">
      <alignment horizontal="center" vertical="center" wrapText="1"/>
    </xf>
    <xf numFmtId="0" fontId="4" fillId="28" borderId="24" xfId="65" applyFont="1" applyFill="1" applyBorder="1" applyAlignment="1">
      <alignment horizontal="center" vertical="center" wrapText="1"/>
    </xf>
    <xf numFmtId="0" fontId="4" fillId="28" borderId="17" xfId="65" applyFont="1" applyFill="1" applyBorder="1" applyAlignment="1">
      <alignment horizontal="center" vertical="center" wrapText="1"/>
    </xf>
    <xf numFmtId="213" fontId="4" fillId="0" borderId="22" xfId="89" applyNumberFormat="1" applyFont="1" applyFill="1" applyBorder="1" applyAlignment="1">
      <alignment horizontal="center" vertical="center" wrapText="1"/>
    </xf>
    <xf numFmtId="213" fontId="4" fillId="0" borderId="24" xfId="89" applyNumberFormat="1" applyFont="1" applyFill="1" applyBorder="1" applyAlignment="1">
      <alignment horizontal="center" vertical="center" wrapText="1"/>
    </xf>
    <xf numFmtId="0" fontId="4" fillId="0" borderId="13" xfId="65" applyNumberFormat="1" applyFont="1" applyFill="1" applyBorder="1" applyAlignment="1">
      <alignment horizontal="center" vertical="center" wrapText="1"/>
    </xf>
    <xf numFmtId="0" fontId="4" fillId="0" borderId="11" xfId="65" applyNumberFormat="1" applyFont="1" applyFill="1" applyBorder="1" applyAlignment="1">
      <alignment horizontal="center" vertical="center" wrapText="1"/>
    </xf>
    <xf numFmtId="0" fontId="4" fillId="0" borderId="25" xfId="65" applyNumberFormat="1" applyFont="1" applyFill="1" applyBorder="1" applyAlignment="1">
      <alignment horizontal="center" vertical="center" wrapText="1"/>
    </xf>
    <xf numFmtId="4" fontId="4" fillId="28" borderId="13" xfId="0" applyNumberFormat="1" applyFont="1" applyFill="1" applyBorder="1" applyAlignment="1">
      <alignment horizontal="center" vertical="center" wrapText="1"/>
    </xf>
    <xf numFmtId="0" fontId="0" fillId="28" borderId="11" xfId="0" applyFont="1" applyFill="1" applyBorder="1" applyAlignment="1">
      <alignment wrapText="1"/>
    </xf>
    <xf numFmtId="0" fontId="0" fillId="28" borderId="10" xfId="0" applyFont="1" applyFill="1" applyBorder="1" applyAlignment="1">
      <alignment wrapText="1"/>
    </xf>
    <xf numFmtId="4" fontId="4" fillId="28" borderId="14" xfId="0" applyNumberFormat="1" applyFont="1" applyFill="1" applyBorder="1" applyAlignment="1">
      <alignment horizontal="center" vertical="center" wrapText="1"/>
    </xf>
    <xf numFmtId="0" fontId="0" fillId="28" borderId="25" xfId="0" applyFont="1" applyFill="1" applyBorder="1" applyAlignment="1">
      <alignment wrapText="1"/>
    </xf>
    <xf numFmtId="4" fontId="4" fillId="28" borderId="27" xfId="0" applyNumberFormat="1" applyFont="1" applyFill="1" applyBorder="1" applyAlignment="1">
      <alignment horizontal="center" vertical="center" wrapText="1"/>
    </xf>
    <xf numFmtId="0" fontId="0" fillId="28" borderId="12" xfId="0" applyFont="1" applyFill="1" applyBorder="1" applyAlignment="1">
      <alignment wrapText="1"/>
    </xf>
    <xf numFmtId="0" fontId="0" fillId="28" borderId="26" xfId="0" applyFont="1" applyFill="1" applyBorder="1" applyAlignment="1">
      <alignment wrapText="1"/>
    </xf>
    <xf numFmtId="4" fontId="4" fillId="28" borderId="14" xfId="65" applyNumberFormat="1" applyFont="1" applyFill="1" applyBorder="1" applyAlignment="1">
      <alignment horizontal="center" vertical="top" wrapText="1"/>
    </xf>
    <xf numFmtId="4" fontId="4" fillId="28" borderId="11" xfId="65" applyNumberFormat="1" applyFont="1" applyFill="1" applyBorder="1" applyAlignment="1">
      <alignment horizontal="center" vertical="top" wrapText="1"/>
    </xf>
    <xf numFmtId="4" fontId="4" fillId="28" borderId="25" xfId="65" applyNumberFormat="1" applyFont="1" applyFill="1" applyBorder="1" applyAlignment="1">
      <alignment horizontal="center" vertical="top" wrapText="1"/>
    </xf>
    <xf numFmtId="4" fontId="4" fillId="28" borderId="11" xfId="0" applyNumberFormat="1" applyFont="1" applyFill="1" applyBorder="1" applyAlignment="1">
      <alignment horizontal="center" vertical="center" wrapText="1"/>
    </xf>
    <xf numFmtId="4" fontId="4" fillId="28" borderId="25" xfId="0" applyNumberFormat="1" applyFont="1" applyFill="1" applyBorder="1" applyAlignment="1">
      <alignment horizontal="center" vertical="center" wrapText="1"/>
    </xf>
    <xf numFmtId="0" fontId="4" fillId="28" borderId="27" xfId="0" applyFont="1" applyFill="1" applyBorder="1" applyAlignment="1">
      <alignment horizontal="center" vertical="center" wrapText="1"/>
    </xf>
    <xf numFmtId="0" fontId="4" fillId="28" borderId="12" xfId="0" applyFont="1" applyFill="1" applyBorder="1" applyAlignment="1">
      <alignment horizontal="center" vertical="center" wrapText="1"/>
    </xf>
    <xf numFmtId="0" fontId="4" fillId="28" borderId="26" xfId="0" applyFont="1" applyFill="1" applyBorder="1" applyAlignment="1">
      <alignment horizontal="center" vertical="center" wrapText="1"/>
    </xf>
    <xf numFmtId="0" fontId="4" fillId="28" borderId="28" xfId="0" applyFont="1" applyFill="1" applyBorder="1" applyAlignment="1">
      <alignment horizontal="center" vertical="center" wrapText="1"/>
    </xf>
    <xf numFmtId="0" fontId="4" fillId="28" borderId="41" xfId="0" applyFont="1" applyFill="1" applyBorder="1" applyAlignment="1">
      <alignment horizontal="center" vertical="center" wrapText="1"/>
    </xf>
    <xf numFmtId="4" fontId="4" fillId="28" borderId="10" xfId="0" applyNumberFormat="1" applyFont="1" applyFill="1" applyBorder="1" applyAlignment="1">
      <alignment horizontal="center" vertical="center" wrapText="1"/>
    </xf>
    <xf numFmtId="0" fontId="4" fillId="28" borderId="13" xfId="0" applyFont="1" applyFill="1" applyBorder="1" applyAlignment="1">
      <alignment horizontal="center" vertical="center" wrapText="1"/>
    </xf>
    <xf numFmtId="0" fontId="4" fillId="28" borderId="11" xfId="0" applyFont="1" applyFill="1" applyBorder="1" applyAlignment="1">
      <alignment horizontal="center" vertical="center" wrapText="1"/>
    </xf>
    <xf numFmtId="0" fontId="4" fillId="28" borderId="10" xfId="0" applyFont="1" applyFill="1" applyBorder="1" applyAlignment="1">
      <alignment horizontal="center" vertical="center" wrapText="1"/>
    </xf>
    <xf numFmtId="0" fontId="4" fillId="28" borderId="43" xfId="0" applyFont="1" applyFill="1" applyBorder="1" applyAlignment="1">
      <alignment horizontal="center" vertical="center" wrapText="1"/>
    </xf>
    <xf numFmtId="0" fontId="4" fillId="28" borderId="4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0" xfId="68" applyFont="1" applyFill="1" applyAlignment="1">
      <alignment horizontal="center" wrapText="1"/>
    </xf>
    <xf numFmtId="0" fontId="4" fillId="28" borderId="0" xfId="68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4" fontId="4" fillId="0" borderId="0" xfId="88" applyNumberFormat="1" applyFont="1" applyFill="1" applyAlignment="1">
      <alignment horizontal="center" vertical="center" wrapText="1"/>
    </xf>
  </cellXfs>
  <cellStyles count="101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Bad 3" xfId="26"/>
    <cellStyle name="Calculation 2" xfId="27"/>
    <cellStyle name="Calculation 3" xfId="28"/>
    <cellStyle name="Check Cell 2" xfId="29"/>
    <cellStyle name="Check Cell 3" xfId="30"/>
    <cellStyle name="Comma 2" xfId="31"/>
    <cellStyle name="Comma 2 2" xfId="32"/>
    <cellStyle name="Comma 3" xfId="33"/>
    <cellStyle name="Comma 3 2" xfId="34"/>
    <cellStyle name="Comma 4" xfId="35"/>
    <cellStyle name="Comma 4 2" xfId="36"/>
    <cellStyle name="Excel Built-in Bad" xfId="37"/>
    <cellStyle name="Excel Built-in Normal" xfId="38"/>
    <cellStyle name="Explanatory Text 2" xfId="39"/>
    <cellStyle name="Explanatory Text 3" xfId="40"/>
    <cellStyle name="Good 2" xfId="41"/>
    <cellStyle name="Good 3" xfId="42"/>
    <cellStyle name="Heading 1 2" xfId="43"/>
    <cellStyle name="Heading 1 3" xfId="44"/>
    <cellStyle name="Heading 2 2" xfId="45"/>
    <cellStyle name="Heading 2 3" xfId="46"/>
    <cellStyle name="Heading 3 2" xfId="47"/>
    <cellStyle name="Heading 3 3" xfId="48"/>
    <cellStyle name="Heading 4 2" xfId="49"/>
    <cellStyle name="Heading 4 3" xfId="50"/>
    <cellStyle name="Hyperlink 2" xfId="51"/>
    <cellStyle name="Input 2" xfId="52"/>
    <cellStyle name="Input 3" xfId="53"/>
    <cellStyle name="Linked Cell 2" xfId="54"/>
    <cellStyle name="Linked Cell 3" xfId="55"/>
    <cellStyle name="Neutral 2" xfId="56"/>
    <cellStyle name="Neutral 3" xfId="57"/>
    <cellStyle name="Normal" xfId="0" builtinId="0"/>
    <cellStyle name="Normal 10" xfId="58"/>
    <cellStyle name="Normal 11" xfId="59"/>
    <cellStyle name="Normal 11 2" xfId="60"/>
    <cellStyle name="Normal 11 3" xfId="61"/>
    <cellStyle name="Normal 12" xfId="62"/>
    <cellStyle name="Normal 13" xfId="63"/>
    <cellStyle name="Normal 13 2" xfId="64"/>
    <cellStyle name="Normal 2" xfId="65"/>
    <cellStyle name="Normal 2 2" xfId="66"/>
    <cellStyle name="Normal 2 2 2" xfId="67"/>
    <cellStyle name="Normal 2 3" xfId="68"/>
    <cellStyle name="Normal 2_alocare 2014 trim I" xfId="69"/>
    <cellStyle name="Normal 3" xfId="70"/>
    <cellStyle name="Normal 3 2" xfId="71"/>
    <cellStyle name="Normal 3 3" xfId="72"/>
    <cellStyle name="Normal 3_alocare 2014 trim I" xfId="73"/>
    <cellStyle name="Normal 4" xfId="74"/>
    <cellStyle name="Normal 4 2" xfId="75"/>
    <cellStyle name="Normal 5" xfId="76"/>
    <cellStyle name="Normal 6" xfId="77"/>
    <cellStyle name="Normal 6 2" xfId="78"/>
    <cellStyle name="Normal 7" xfId="79"/>
    <cellStyle name="Normal 8" xfId="80"/>
    <cellStyle name="Normal 9" xfId="81"/>
    <cellStyle name="Normal_alocare 2014 trim I 2" xfId="82"/>
    <cellStyle name="Normal_ANALIZA TRIM.I 2013 -INSUF HEPATICA 2" xfId="83"/>
    <cellStyle name="Normal_centralizator programe noi 2013" xfId="84"/>
    <cellStyle name="Normal_centralizator programe noi 2013 2" xfId="85"/>
    <cellStyle name="Normal_DIABET TRIM(2)(1).I 2013 2 2" xfId="86"/>
    <cellStyle name="Normal_DIABET TRIM(2).I 2013 2" xfId="87"/>
    <cellStyle name="Normal_dializa analiza 3" xfId="88"/>
    <cellStyle name="Normal_fila" xfId="89"/>
    <cellStyle name="Normal_oncologie" xfId="90"/>
    <cellStyle name="Normal_SANATATE MINTALA - CENTRALIZARE 2" xfId="91"/>
    <cellStyle name="Note 2" xfId="92"/>
    <cellStyle name="Note 3" xfId="93"/>
    <cellStyle name="Output 2" xfId="94"/>
    <cellStyle name="Output 3" xfId="95"/>
    <cellStyle name="Title 2" xfId="96"/>
    <cellStyle name="Title 3" xfId="97"/>
    <cellStyle name="Total 2" xfId="98"/>
    <cellStyle name="Warning Text 2" xfId="99"/>
    <cellStyle name="Warning Text 3" xfId="10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0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RMENLIPAN-N\Transfer\Users\Florin\AppData\Local\Microsoft\Windows\Temporary%20Internet%20Files\Content.IE5\1H500JWP\sit%20casmb\final\calcul%20sume%20final\act%20aditional%2014.06.2013\anexe%20act%20aditional%2014.06.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RMENLIPAN-N\Transfer\2016\VALORI%202016\valori%20contract%20an%202016%20-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RMENLIPAN-N\Transfer\contractare%202015\anexa%20metodologie%20contractare%20FIN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exa 13 radiologie interv "/>
      <sheetName val="anexa 12 prog nat de boli card"/>
      <sheetName val="anexa 11 ortopedie"/>
      <sheetName val="anexa 10 prog nat al surd."/>
      <sheetName val="anexa 9 insuficienta hepatica"/>
      <sheetName val="anexa 8 boli endocrine"/>
      <sheetName val="anexa 7 boli rare hemof.-talas"/>
      <sheetName val="anexa 6 boli neurologice"/>
      <sheetName val="anexa 5 boli rare-materiale"/>
      <sheetName val="anexa 4 boli rare - MEDIC."/>
      <sheetName val="anexa 3 transplant hepatic"/>
      <sheetName val="anexa 2 diabet"/>
      <sheetName val="anexa 1 oncologi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ializa"/>
      <sheetName val="radioterapie"/>
      <sheetName val="radiologie interv"/>
      <sheetName val="prog de boli cardio "/>
      <sheetName val="ortopedie"/>
      <sheetName val="hemof.-talas"/>
      <sheetName val="boli rare- medic"/>
      <sheetName val="boli endocrine"/>
      <sheetName val="oncologie"/>
      <sheetName val="prog nat al surd."/>
      <sheetName val="epilepsie "/>
      <sheetName val="transplant hepatic "/>
      <sheetName val="diabet"/>
      <sheetName val="insuficienta hepatica"/>
      <sheetName val="reconstructia mamara"/>
      <sheetName val="boli neurologice"/>
      <sheetName val="san. mintala - medicam"/>
      <sheetName val="san. mintala-materiale"/>
      <sheetName val="boli rare- materiale"/>
      <sheetName val="seturi pompe insulina"/>
      <sheetName val="pompe insulina"/>
      <sheetName val="medular"/>
      <sheetName val="hidrocefalie"/>
      <sheetName val="leucemi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ializa final"/>
      <sheetName val="dializa final (2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D15"/>
  <sheetViews>
    <sheetView workbookViewId="0">
      <selection activeCell="D22" sqref="D22"/>
    </sheetView>
  </sheetViews>
  <sheetFormatPr defaultRowHeight="12.75"/>
  <cols>
    <col min="1" max="1" width="2.5703125" customWidth="1"/>
    <col min="2" max="2" width="6.85546875" customWidth="1"/>
    <col min="3" max="3" width="22.85546875" customWidth="1"/>
    <col min="4" max="4" width="24.28515625" style="237" customWidth="1"/>
  </cols>
  <sheetData>
    <row r="5" spans="2:4">
      <c r="B5" s="179" t="s">
        <v>268</v>
      </c>
    </row>
    <row r="9" spans="2:4" ht="13.5" thickBot="1">
      <c r="D9" s="237" t="s">
        <v>324</v>
      </c>
    </row>
    <row r="10" spans="2:4" ht="25.5">
      <c r="B10" s="345" t="s">
        <v>20</v>
      </c>
      <c r="C10" s="238" t="s">
        <v>1</v>
      </c>
      <c r="D10" s="709" t="s">
        <v>321</v>
      </c>
    </row>
    <row r="11" spans="2:4" ht="43.5" customHeight="1" thickBot="1">
      <c r="B11" s="247">
        <v>1</v>
      </c>
      <c r="C11" s="710" t="s">
        <v>323</v>
      </c>
      <c r="D11" s="694">
        <v>86000</v>
      </c>
    </row>
    <row r="12" spans="2:4">
      <c r="B12" s="45"/>
      <c r="C12" s="46"/>
    </row>
    <row r="13" spans="2:4">
      <c r="B13" s="45"/>
      <c r="C13" s="46"/>
    </row>
    <row r="14" spans="2:4">
      <c r="B14" s="727"/>
      <c r="C14" s="727"/>
    </row>
    <row r="15" spans="2:4">
      <c r="B15" s="155"/>
      <c r="C15" s="155"/>
    </row>
  </sheetData>
  <mergeCells count="1">
    <mergeCell ref="B14:C14"/>
  </mergeCells>
  <pageMargins left="0.7" right="0.7" top="0.51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1"/>
  <sheetViews>
    <sheetView topLeftCell="A13" zoomScale="96" zoomScaleNormal="96" workbookViewId="0">
      <selection activeCell="G7" sqref="G7"/>
    </sheetView>
  </sheetViews>
  <sheetFormatPr defaultRowHeight="12.75"/>
  <cols>
    <col min="1" max="1" width="3.140625" style="7" customWidth="1"/>
    <col min="2" max="2" width="4.7109375" style="25" customWidth="1"/>
    <col min="3" max="3" width="15.42578125" style="7" customWidth="1"/>
    <col min="4" max="4" width="36.28515625" style="8" customWidth="1"/>
    <col min="5" max="5" width="23.85546875" style="7" customWidth="1"/>
    <col min="6" max="16384" width="9.140625" style="7"/>
  </cols>
  <sheetData>
    <row r="1" spans="2:5">
      <c r="D1" s="7"/>
    </row>
    <row r="2" spans="2:5">
      <c r="B2" s="7"/>
      <c r="D2" s="14"/>
    </row>
    <row r="3" spans="2:5">
      <c r="B3" s="98"/>
      <c r="C3" s="38" t="s">
        <v>24</v>
      </c>
    </row>
    <row r="4" spans="2:5" ht="15.75" customHeight="1" thickBot="1">
      <c r="E4" s="242" t="s">
        <v>324</v>
      </c>
    </row>
    <row r="5" spans="2:5" ht="25.5">
      <c r="B5" s="331" t="s">
        <v>20</v>
      </c>
      <c r="C5" s="269" t="s">
        <v>168</v>
      </c>
      <c r="D5" s="269" t="s">
        <v>1</v>
      </c>
      <c r="E5" s="500" t="s">
        <v>321</v>
      </c>
    </row>
    <row r="6" spans="2:5" ht="29.25" customHeight="1">
      <c r="B6" s="88">
        <v>1</v>
      </c>
      <c r="C6" s="815" t="s">
        <v>25</v>
      </c>
      <c r="D6" s="16" t="s">
        <v>67</v>
      </c>
      <c r="E6" s="515">
        <v>21752</v>
      </c>
    </row>
    <row r="7" spans="2:5" ht="30" customHeight="1">
      <c r="B7" s="88">
        <v>2</v>
      </c>
      <c r="C7" s="815"/>
      <c r="D7" s="5" t="s">
        <v>69</v>
      </c>
      <c r="E7" s="515">
        <v>15434</v>
      </c>
    </row>
    <row r="8" spans="2:5" ht="27.75" customHeight="1">
      <c r="B8" s="88">
        <v>3</v>
      </c>
      <c r="C8" s="815"/>
      <c r="D8" s="310" t="s">
        <v>160</v>
      </c>
      <c r="E8" s="515">
        <v>814</v>
      </c>
    </row>
    <row r="9" spans="2:5" s="8" customFormat="1" ht="21" customHeight="1" thickBot="1">
      <c r="B9" s="333"/>
      <c r="C9" s="816"/>
      <c r="D9" s="2" t="s">
        <v>7</v>
      </c>
      <c r="E9" s="517">
        <v>38000</v>
      </c>
    </row>
    <row r="10" spans="2:5" ht="26.25" customHeight="1">
      <c r="B10" s="334">
        <v>1</v>
      </c>
      <c r="C10" s="817" t="s">
        <v>26</v>
      </c>
      <c r="D10" s="107" t="s">
        <v>67</v>
      </c>
      <c r="E10" s="522">
        <v>132</v>
      </c>
    </row>
    <row r="11" spans="2:5" ht="25.5">
      <c r="B11" s="88">
        <v>2</v>
      </c>
      <c r="C11" s="815"/>
      <c r="D11" s="5" t="s">
        <v>69</v>
      </c>
      <c r="E11" s="515">
        <v>3580</v>
      </c>
    </row>
    <row r="12" spans="2:5" ht="24.75" customHeight="1">
      <c r="B12" s="88">
        <v>3</v>
      </c>
      <c r="C12" s="815"/>
      <c r="D12" s="310" t="s">
        <v>160</v>
      </c>
      <c r="E12" s="515">
        <v>88</v>
      </c>
    </row>
    <row r="13" spans="2:5" ht="24.75" customHeight="1">
      <c r="B13" s="88"/>
      <c r="C13" s="818"/>
      <c r="D13" s="352" t="s">
        <v>325</v>
      </c>
      <c r="E13" s="515">
        <v>200</v>
      </c>
    </row>
    <row r="14" spans="2:5" s="8" customFormat="1" ht="13.5" thickBot="1">
      <c r="B14" s="556"/>
      <c r="C14" s="818"/>
      <c r="D14" s="176" t="s">
        <v>7</v>
      </c>
      <c r="E14" s="524">
        <v>4000</v>
      </c>
    </row>
    <row r="15" spans="2:5" ht="33" customHeight="1">
      <c r="B15" s="557">
        <v>1</v>
      </c>
      <c r="C15" s="819" t="s">
        <v>27</v>
      </c>
      <c r="D15" s="83" t="s">
        <v>69</v>
      </c>
      <c r="E15" s="523">
        <v>209230</v>
      </c>
    </row>
    <row r="16" spans="2:5" ht="28.5" customHeight="1">
      <c r="B16" s="88">
        <v>2</v>
      </c>
      <c r="C16" s="815"/>
      <c r="D16" s="74" t="s">
        <v>62</v>
      </c>
      <c r="E16" s="515">
        <v>41170</v>
      </c>
    </row>
    <row r="17" spans="1:5" ht="18.75" customHeight="1">
      <c r="B17" s="88">
        <v>3</v>
      </c>
      <c r="C17" s="815"/>
      <c r="D17" s="310" t="s">
        <v>160</v>
      </c>
      <c r="E17" s="515">
        <v>212</v>
      </c>
    </row>
    <row r="18" spans="1:5" ht="18.75" customHeight="1">
      <c r="B18" s="365">
        <v>4</v>
      </c>
      <c r="C18" s="818"/>
      <c r="D18" s="352" t="s">
        <v>325</v>
      </c>
      <c r="E18" s="515">
        <v>39388</v>
      </c>
    </row>
    <row r="19" spans="1:5" s="8" customFormat="1" ht="21.75" customHeight="1" thickBot="1">
      <c r="B19" s="333"/>
      <c r="C19" s="816"/>
      <c r="D19" s="2" t="s">
        <v>7</v>
      </c>
      <c r="E19" s="517">
        <v>290000</v>
      </c>
    </row>
    <row r="20" spans="1:5" s="8" customFormat="1">
      <c r="B20" s="99"/>
      <c r="C20" s="3"/>
      <c r="D20" s="3"/>
    </row>
    <row r="21" spans="1:5" s="117" customFormat="1" ht="12.75" customHeight="1">
      <c r="C21" s="727"/>
      <c r="D21" s="727"/>
    </row>
    <row r="22" spans="1:5" s="117" customFormat="1">
      <c r="C22" s="155"/>
      <c r="D22" s="155"/>
    </row>
    <row r="23" spans="1:5" s="23" customFormat="1">
      <c r="A23" s="14"/>
      <c r="B23" s="49"/>
      <c r="C23" s="21"/>
    </row>
    <row r="24" spans="1:5" s="23" customFormat="1">
      <c r="A24" s="14"/>
      <c r="B24" s="55"/>
      <c r="C24" s="50"/>
    </row>
    <row r="25" spans="1:5" s="15" customFormat="1">
      <c r="A25" s="13"/>
      <c r="B25" s="55"/>
      <c r="C25" s="36"/>
      <c r="D25" s="54"/>
    </row>
    <row r="26" spans="1:5" s="48" customFormat="1">
      <c r="A26" s="23"/>
      <c r="B26" s="55"/>
      <c r="C26" s="55"/>
      <c r="D26" s="55"/>
    </row>
    <row r="27" spans="1:5" s="15" customFormat="1">
      <c r="B27" s="101"/>
      <c r="C27" s="152"/>
      <c r="D27" s="21"/>
    </row>
    <row r="28" spans="1:5" s="23" customFormat="1">
      <c r="B28" s="100"/>
      <c r="C28" s="12"/>
      <c r="D28" s="24"/>
    </row>
    <row r="29" spans="1:5" s="15" customFormat="1">
      <c r="B29" s="101"/>
      <c r="C29" s="12"/>
      <c r="D29" s="21"/>
    </row>
    <row r="30" spans="1:5" s="48" customFormat="1">
      <c r="B30" s="63"/>
      <c r="D30" s="50"/>
    </row>
    <row r="31" spans="1:5" s="55" customFormat="1"/>
  </sheetData>
  <sheetProtection selectLockedCells="1" selectUnlockedCells="1"/>
  <mergeCells count="4">
    <mergeCell ref="C6:C9"/>
    <mergeCell ref="C10:C14"/>
    <mergeCell ref="C15:C19"/>
    <mergeCell ref="C21:D21"/>
  </mergeCells>
  <pageMargins left="0.16" right="0.16" top="0.17" bottom="0.17" header="0.16" footer="0.15"/>
  <pageSetup paperSize="9" scale="90" firstPageNumber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37"/>
  <sheetViews>
    <sheetView topLeftCell="A16" zoomScale="93" zoomScaleNormal="93" workbookViewId="0">
      <selection activeCell="E33" sqref="E33"/>
    </sheetView>
  </sheetViews>
  <sheetFormatPr defaultRowHeight="12.75"/>
  <cols>
    <col min="1" max="1" width="1.5703125" style="18" customWidth="1"/>
    <col min="2" max="2" width="4.5703125" style="18" customWidth="1"/>
    <col min="3" max="3" width="19" style="18" customWidth="1"/>
    <col min="4" max="4" width="46" style="18" customWidth="1"/>
    <col min="5" max="5" width="26" style="18" customWidth="1"/>
    <col min="6" max="6" width="13.5703125" style="18" customWidth="1"/>
    <col min="7" max="7" width="14.7109375" style="18" customWidth="1"/>
    <col min="8" max="8" width="10.5703125" style="18" bestFit="1" customWidth="1"/>
    <col min="9" max="9" width="12.140625" style="18" bestFit="1" customWidth="1"/>
    <col min="10" max="16384" width="9.140625" style="18"/>
  </cols>
  <sheetData>
    <row r="1" spans="2:11" s="7" customFormat="1">
      <c r="B1" s="25"/>
    </row>
    <row r="2" spans="2:11" s="4" customFormat="1">
      <c r="D2" s="14"/>
      <c r="F2" s="7"/>
    </row>
    <row r="3" spans="2:11" ht="31.5" customHeight="1">
      <c r="C3" s="801" t="s">
        <v>173</v>
      </c>
      <c r="D3" s="801"/>
    </row>
    <row r="4" spans="2:11" ht="14.25" customHeight="1" thickBot="1">
      <c r="D4" s="22"/>
      <c r="E4" s="558" t="s">
        <v>324</v>
      </c>
    </row>
    <row r="5" spans="2:11" s="22" customFormat="1" ht="39" customHeight="1" thickBot="1">
      <c r="B5" s="149" t="s">
        <v>20</v>
      </c>
      <c r="C5" s="92" t="s">
        <v>168</v>
      </c>
      <c r="D5" s="92" t="s">
        <v>1</v>
      </c>
      <c r="E5" s="542" t="s">
        <v>321</v>
      </c>
    </row>
    <row r="6" spans="2:11" s="84" customFormat="1" ht="28.9" customHeight="1">
      <c r="B6" s="559">
        <v>1</v>
      </c>
      <c r="C6" s="817" t="s">
        <v>30</v>
      </c>
      <c r="D6" s="91" t="s">
        <v>60</v>
      </c>
      <c r="E6" s="566">
        <v>592000</v>
      </c>
      <c r="G6" s="262"/>
    </row>
    <row r="7" spans="2:11" s="84" customFormat="1">
      <c r="B7" s="290">
        <v>2</v>
      </c>
      <c r="C7" s="815"/>
      <c r="D7" s="5" t="s">
        <v>59</v>
      </c>
      <c r="E7" s="563">
        <v>900000</v>
      </c>
    </row>
    <row r="8" spans="2:11" s="84" customFormat="1" ht="25.5">
      <c r="B8" s="290">
        <v>3</v>
      </c>
      <c r="C8" s="815"/>
      <c r="D8" s="5" t="s">
        <v>68</v>
      </c>
      <c r="E8" s="563">
        <v>400000</v>
      </c>
      <c r="F8" s="262"/>
      <c r="K8" s="84">
        <v>1</v>
      </c>
    </row>
    <row r="9" spans="2:11" s="84" customFormat="1" ht="25.5" customHeight="1">
      <c r="B9" s="290">
        <v>4</v>
      </c>
      <c r="C9" s="815"/>
      <c r="D9" s="5" t="s">
        <v>202</v>
      </c>
      <c r="E9" s="563">
        <v>400000</v>
      </c>
    </row>
    <row r="10" spans="2:11" s="86" customFormat="1" ht="13.5" thickBot="1">
      <c r="B10" s="560"/>
      <c r="C10" s="818"/>
      <c r="D10" s="176" t="s">
        <v>7</v>
      </c>
      <c r="E10" s="567">
        <v>2292000</v>
      </c>
      <c r="F10" s="246"/>
      <c r="G10" s="246"/>
      <c r="I10" s="246"/>
    </row>
    <row r="11" spans="2:11" s="84" customFormat="1">
      <c r="B11" s="561">
        <v>1</v>
      </c>
      <c r="C11" s="819" t="s">
        <v>200</v>
      </c>
      <c r="D11" s="83" t="s">
        <v>60</v>
      </c>
      <c r="E11" s="562">
        <v>60000</v>
      </c>
      <c r="F11" s="262"/>
      <c r="G11" s="262"/>
    </row>
    <row r="12" spans="2:11" s="84" customFormat="1">
      <c r="B12" s="290">
        <v>2</v>
      </c>
      <c r="C12" s="815"/>
      <c r="D12" s="5" t="s">
        <v>59</v>
      </c>
      <c r="E12" s="563">
        <v>60000</v>
      </c>
    </row>
    <row r="13" spans="2:11" s="84" customFormat="1" ht="25.5">
      <c r="B13" s="290">
        <v>3</v>
      </c>
      <c r="C13" s="815"/>
      <c r="D13" s="5" t="s">
        <v>68</v>
      </c>
      <c r="E13" s="563">
        <v>0</v>
      </c>
    </row>
    <row r="14" spans="2:11" s="86" customFormat="1" ht="13.5" thickBot="1">
      <c r="B14" s="564"/>
      <c r="C14" s="816"/>
      <c r="D14" s="2" t="s">
        <v>7</v>
      </c>
      <c r="E14" s="565">
        <v>120000</v>
      </c>
      <c r="F14" s="246"/>
      <c r="G14" s="246"/>
    </row>
    <row r="15" spans="2:11" s="84" customFormat="1" ht="33.6" customHeight="1">
      <c r="B15" s="559">
        <v>1</v>
      </c>
      <c r="C15" s="817" t="s">
        <v>201</v>
      </c>
      <c r="D15" s="91" t="s">
        <v>60</v>
      </c>
      <c r="E15" s="566">
        <v>0</v>
      </c>
    </row>
    <row r="16" spans="2:11" s="84" customFormat="1">
      <c r="B16" s="290">
        <v>2</v>
      </c>
      <c r="C16" s="815"/>
      <c r="D16" s="5" t="s">
        <v>59</v>
      </c>
      <c r="E16" s="563">
        <v>124000</v>
      </c>
    </row>
    <row r="17" spans="1:11" s="84" customFormat="1" ht="25.5" customHeight="1">
      <c r="B17" s="290">
        <v>3</v>
      </c>
      <c r="C17" s="815"/>
      <c r="D17" s="5" t="s">
        <v>68</v>
      </c>
      <c r="E17" s="563">
        <v>0</v>
      </c>
    </row>
    <row r="18" spans="1:11" s="86" customFormat="1" ht="13.5" thickBot="1">
      <c r="B18" s="560"/>
      <c r="C18" s="818"/>
      <c r="D18" s="176" t="s">
        <v>7</v>
      </c>
      <c r="E18" s="567">
        <v>124000</v>
      </c>
      <c r="F18" s="246"/>
      <c r="G18" s="246"/>
    </row>
    <row r="19" spans="1:11" s="84" customFormat="1" ht="21.6" customHeight="1">
      <c r="B19" s="561">
        <v>1</v>
      </c>
      <c r="C19" s="819" t="s">
        <v>195</v>
      </c>
      <c r="D19" s="83" t="s">
        <v>60</v>
      </c>
      <c r="E19" s="562">
        <v>354246</v>
      </c>
      <c r="H19" s="262"/>
    </row>
    <row r="20" spans="1:11" s="84" customFormat="1" ht="26.45" customHeight="1">
      <c r="B20" s="290">
        <v>2</v>
      </c>
      <c r="C20" s="815"/>
      <c r="D20" s="5" t="s">
        <v>59</v>
      </c>
      <c r="E20" s="563">
        <v>87960</v>
      </c>
      <c r="H20" s="394"/>
    </row>
    <row r="21" spans="1:11" s="84" customFormat="1" ht="25.5" customHeight="1">
      <c r="B21" s="290">
        <v>3</v>
      </c>
      <c r="C21" s="815"/>
      <c r="D21" s="5" t="s">
        <v>68</v>
      </c>
      <c r="E21" s="563">
        <v>61538</v>
      </c>
      <c r="K21" s="84">
        <v>1</v>
      </c>
    </row>
    <row r="22" spans="1:11" s="84" customFormat="1" ht="25.5" customHeight="1">
      <c r="B22" s="290">
        <v>4</v>
      </c>
      <c r="C22" s="815"/>
      <c r="D22" s="289" t="s">
        <v>202</v>
      </c>
      <c r="E22" s="563">
        <v>30256</v>
      </c>
    </row>
    <row r="23" spans="1:11" s="390" customFormat="1" ht="13.5" thickBot="1">
      <c r="B23" s="391"/>
      <c r="C23" s="816"/>
      <c r="D23" s="2" t="s">
        <v>7</v>
      </c>
      <c r="E23" s="565">
        <v>534000</v>
      </c>
      <c r="F23" s="246"/>
      <c r="G23" s="246"/>
      <c r="J23" s="401" t="e">
        <f>#REF!</f>
        <v>#REF!</v>
      </c>
    </row>
    <row r="24" spans="1:11" s="169" customFormat="1">
      <c r="B24" s="392"/>
      <c r="C24" s="393"/>
      <c r="D24" s="22"/>
      <c r="E24" s="22"/>
      <c r="F24" s="69"/>
      <c r="G24" s="22"/>
    </row>
    <row r="25" spans="1:11" s="7" customFormat="1">
      <c r="B25" s="24"/>
      <c r="C25" s="23"/>
      <c r="D25" s="116"/>
    </row>
    <row r="26" spans="1:11" s="29" customFormat="1">
      <c r="B26" s="727"/>
      <c r="C26" s="727"/>
      <c r="D26" s="116"/>
    </row>
    <row r="27" spans="1:11" s="117" customFormat="1">
      <c r="B27" s="155"/>
      <c r="C27" s="155"/>
      <c r="D27" s="116"/>
      <c r="E27" s="122"/>
    </row>
    <row r="28" spans="1:11" s="113" customFormat="1">
      <c r="B28" s="20"/>
      <c r="C28" s="114"/>
      <c r="E28" s="114"/>
    </row>
    <row r="29" spans="1:11" s="113" customFormat="1">
      <c r="B29" s="14"/>
      <c r="C29" s="111"/>
      <c r="D29" s="36"/>
    </row>
    <row r="30" spans="1:11" s="36" customFormat="1">
      <c r="C30" s="64"/>
    </row>
    <row r="31" spans="1:11" s="36" customFormat="1">
      <c r="C31" s="64"/>
      <c r="D31" s="18"/>
    </row>
    <row r="32" spans="1:11" s="23" customFormat="1">
      <c r="A32" s="14"/>
      <c r="B32" s="55"/>
      <c r="C32" s="50"/>
    </row>
    <row r="33" spans="3:4" s="15" customFormat="1">
      <c r="C33" s="101"/>
      <c r="D33" s="12"/>
    </row>
    <row r="36" spans="3:4">
      <c r="C36" s="153"/>
      <c r="D36" s="154"/>
    </row>
    <row r="37" spans="3:4">
      <c r="C37" s="154"/>
      <c r="D37" s="154"/>
    </row>
  </sheetData>
  <sheetProtection selectLockedCells="1" selectUnlockedCells="1"/>
  <mergeCells count="6">
    <mergeCell ref="C3:D3"/>
    <mergeCell ref="C6:C10"/>
    <mergeCell ref="C11:C14"/>
    <mergeCell ref="C15:C18"/>
    <mergeCell ref="C19:C23"/>
    <mergeCell ref="B26:C26"/>
  </mergeCells>
  <pageMargins left="0.15748031496062992" right="0.19685039370078741" top="0.19685039370078741" bottom="0.19685039370078741" header="0.19685039370078741" footer="0.23622047244094491"/>
  <pageSetup paperSize="9" scale="90" firstPageNumber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B1:AB57"/>
  <sheetViews>
    <sheetView topLeftCell="J1" zoomScaleNormal="100" workbookViewId="0">
      <pane ySplit="4" topLeftCell="A17" activePane="bottomLeft" state="frozen"/>
      <selection activeCell="C3" sqref="C3:E3"/>
      <selection pane="bottomLeft" activeCell="Z45" sqref="Z45"/>
    </sheetView>
  </sheetViews>
  <sheetFormatPr defaultRowHeight="45" customHeight="1"/>
  <cols>
    <col min="1" max="1" width="1.5703125" style="18" customWidth="1"/>
    <col min="2" max="2" width="4.5703125" style="18" customWidth="1"/>
    <col min="3" max="3" width="26.85546875" style="22" customWidth="1"/>
    <col min="4" max="4" width="34.140625" style="18" customWidth="1"/>
    <col min="5" max="6" width="14.5703125" style="34" customWidth="1"/>
    <col min="7" max="7" width="15.42578125" style="18" customWidth="1"/>
    <col min="8" max="8" width="17.85546875" style="18" customWidth="1"/>
    <col min="9" max="9" width="16.5703125" style="18" customWidth="1"/>
    <col min="10" max="10" width="17.42578125" style="18" customWidth="1"/>
    <col min="11" max="11" width="13.5703125" style="18" customWidth="1"/>
    <col min="12" max="12" width="13" style="34" customWidth="1"/>
    <col min="13" max="13" width="11.42578125" style="34" customWidth="1"/>
    <col min="14" max="14" width="14.28515625" style="18" customWidth="1"/>
    <col min="15" max="15" width="13.42578125" style="34" customWidth="1"/>
    <col min="16" max="16" width="12.140625" style="18" customWidth="1"/>
    <col min="17" max="17" width="14.140625" style="34" customWidth="1"/>
    <col min="18" max="18" width="15.42578125" style="34" customWidth="1"/>
    <col min="19" max="19" width="15.5703125" style="34" customWidth="1"/>
    <col min="20" max="20" width="12.85546875" style="34" customWidth="1"/>
    <col min="21" max="21" width="13" style="18" customWidth="1"/>
    <col min="22" max="26" width="14.28515625" style="18" customWidth="1"/>
    <col min="27" max="27" width="12.7109375" style="18" customWidth="1"/>
    <col min="28" max="28" width="11.7109375" style="18" bestFit="1" customWidth="1"/>
    <col min="29" max="16384" width="9.140625" style="18"/>
  </cols>
  <sheetData>
    <row r="1" spans="2:28" ht="8.25" customHeight="1">
      <c r="C1" s="18"/>
    </row>
    <row r="2" spans="2:28" ht="20.25" customHeight="1">
      <c r="B2" s="132" t="s">
        <v>107</v>
      </c>
      <c r="C2" s="132"/>
      <c r="D2" s="132"/>
      <c r="E2" s="136"/>
      <c r="F2" s="136"/>
    </row>
    <row r="3" spans="2:28" ht="20.25" customHeight="1" thickBot="1">
      <c r="D3" s="22"/>
      <c r="E3" s="69"/>
      <c r="F3" s="69"/>
    </row>
    <row r="4" spans="2:28" s="22" customFormat="1" ht="39" customHeight="1" thickBot="1">
      <c r="B4" s="340" t="s">
        <v>20</v>
      </c>
      <c r="C4" s="341" t="s">
        <v>208</v>
      </c>
      <c r="D4" s="342" t="s">
        <v>1</v>
      </c>
      <c r="E4" s="105" t="s">
        <v>287</v>
      </c>
      <c r="F4" s="105" t="s">
        <v>288</v>
      </c>
      <c r="G4" s="215" t="s">
        <v>256</v>
      </c>
      <c r="H4" s="215" t="s">
        <v>269</v>
      </c>
      <c r="I4" s="190" t="s">
        <v>275</v>
      </c>
      <c r="J4" s="215" t="s">
        <v>276</v>
      </c>
      <c r="K4" s="327" t="s">
        <v>278</v>
      </c>
      <c r="L4" s="92" t="s">
        <v>280</v>
      </c>
      <c r="M4" s="92" t="s">
        <v>279</v>
      </c>
      <c r="N4" s="343" t="s">
        <v>277</v>
      </c>
      <c r="O4" s="200" t="s">
        <v>289</v>
      </c>
      <c r="P4" s="200" t="s">
        <v>290</v>
      </c>
      <c r="Q4" s="312" t="s">
        <v>277</v>
      </c>
      <c r="R4" s="190" t="s">
        <v>291</v>
      </c>
      <c r="S4" s="215" t="s">
        <v>292</v>
      </c>
      <c r="T4" s="344" t="s">
        <v>274</v>
      </c>
      <c r="U4" s="326" t="s">
        <v>293</v>
      </c>
      <c r="V4" s="215" t="s">
        <v>294</v>
      </c>
      <c r="W4" s="308" t="s">
        <v>297</v>
      </c>
      <c r="X4" s="178" t="s">
        <v>298</v>
      </c>
      <c r="Y4" s="178" t="s">
        <v>299</v>
      </c>
      <c r="Z4" s="308" t="s">
        <v>300</v>
      </c>
    </row>
    <row r="5" spans="2:28" s="84" customFormat="1" ht="17.25" customHeight="1">
      <c r="B5" s="139">
        <v>1</v>
      </c>
      <c r="C5" s="820" t="s">
        <v>177</v>
      </c>
      <c r="D5" s="295" t="s">
        <v>8</v>
      </c>
      <c r="E5" s="163"/>
      <c r="F5" s="316"/>
      <c r="G5" s="317">
        <v>24476741.780000001</v>
      </c>
      <c r="H5" s="317">
        <f>ROUND(G5*1900000/26369310,0)</f>
        <v>1763634</v>
      </c>
      <c r="I5" s="318">
        <v>25137925.449999999</v>
      </c>
      <c r="J5" s="317">
        <v>1825870.0450354801</v>
      </c>
      <c r="K5" s="318">
        <f>I5-J5</f>
        <v>23312055.404964518</v>
      </c>
      <c r="L5" s="318">
        <f>K5/12</f>
        <v>1942671.2837470432</v>
      </c>
      <c r="M5" s="318">
        <v>2426000</v>
      </c>
      <c r="N5" s="317">
        <f>H5+M5</f>
        <v>4189634</v>
      </c>
      <c r="O5" s="318">
        <v>0</v>
      </c>
      <c r="P5" s="318">
        <f>M5+O5</f>
        <v>2426000</v>
      </c>
      <c r="Q5" s="317">
        <f>P5+H5</f>
        <v>4189634</v>
      </c>
      <c r="R5" s="318">
        <v>2194000</v>
      </c>
      <c r="S5" s="317">
        <f>R5+Q5</f>
        <v>6383634</v>
      </c>
      <c r="T5" s="318">
        <v>0</v>
      </c>
      <c r="U5" s="317">
        <f>S5+T5</f>
        <v>6383634</v>
      </c>
      <c r="V5" s="317">
        <v>2300000</v>
      </c>
      <c r="W5" s="85">
        <v>6108693.7199999997</v>
      </c>
      <c r="X5" s="85">
        <f>U5+V5-W5</f>
        <v>2574940.2800000003</v>
      </c>
      <c r="Y5" s="85">
        <f>V5*2-X5</f>
        <v>2025059.7199999997</v>
      </c>
      <c r="Z5" s="85">
        <f>Y5+X5</f>
        <v>4600000</v>
      </c>
    </row>
    <row r="6" spans="2:28" s="84" customFormat="1" ht="25.5" customHeight="1">
      <c r="B6" s="140">
        <v>2</v>
      </c>
      <c r="C6" s="821"/>
      <c r="D6" s="191" t="s">
        <v>210</v>
      </c>
      <c r="E6" s="5"/>
      <c r="F6" s="270"/>
      <c r="G6" s="292">
        <v>1892568.22</v>
      </c>
      <c r="H6" s="228">
        <f>ROUND(G6*1900000/26369310,0)</f>
        <v>136366</v>
      </c>
      <c r="I6" s="85">
        <v>1991574.73</v>
      </c>
      <c r="J6" s="228">
        <v>517374.38016293716</v>
      </c>
      <c r="K6" s="85">
        <f t="shared" ref="K6:K43" si="0">I6-J6</f>
        <v>1474200.3498370629</v>
      </c>
      <c r="L6" s="85">
        <f t="shared" ref="L6:L44" si="1">K6/12</f>
        <v>122850.02915308857</v>
      </c>
      <c r="M6" s="85">
        <v>195500</v>
      </c>
      <c r="N6" s="228">
        <f t="shared" ref="N6:N44" si="2">H6+M6</f>
        <v>331866</v>
      </c>
      <c r="O6" s="85">
        <v>0</v>
      </c>
      <c r="P6" s="85">
        <f t="shared" ref="P6:P44" si="3">M6+O6</f>
        <v>195500</v>
      </c>
      <c r="Q6" s="228">
        <f t="shared" ref="Q6:Q44" si="4">P6+H6</f>
        <v>331866</v>
      </c>
      <c r="R6" s="85">
        <f t="shared" ref="R6:R43" si="5">ROUND(P6*0.905,0)</f>
        <v>176928</v>
      </c>
      <c r="S6" s="228">
        <f t="shared" ref="S6:S44" si="6">R6+Q6</f>
        <v>508794</v>
      </c>
      <c r="T6" s="85">
        <v>0</v>
      </c>
      <c r="U6" s="228">
        <f t="shared" ref="U6:U44" si="7">S6+T6</f>
        <v>508794</v>
      </c>
      <c r="V6" s="228">
        <v>177000</v>
      </c>
      <c r="W6" s="85">
        <v>459467.48</v>
      </c>
      <c r="X6" s="85">
        <f t="shared" ref="X6:X44" si="8">U6+V6-W6</f>
        <v>226326.52000000002</v>
      </c>
      <c r="Y6" s="85">
        <f>V6*2-X6</f>
        <v>127673.47999999998</v>
      </c>
      <c r="Z6" s="85">
        <f t="shared" ref="Z6:Z44" si="9">Y6+X6</f>
        <v>354000</v>
      </c>
    </row>
    <row r="7" spans="2:28" s="84" customFormat="1" ht="12.75">
      <c r="B7" s="174">
        <v>3</v>
      </c>
      <c r="C7" s="822"/>
      <c r="D7" s="296" t="s">
        <v>51</v>
      </c>
      <c r="E7" s="5"/>
      <c r="F7" s="5"/>
      <c r="G7" s="228">
        <v>0</v>
      </c>
      <c r="H7" s="228">
        <f>ROUND(G7*1900000/26369310,0)</f>
        <v>0</v>
      </c>
      <c r="I7" s="85">
        <v>0</v>
      </c>
      <c r="J7" s="228">
        <v>0</v>
      </c>
      <c r="K7" s="85">
        <f t="shared" si="0"/>
        <v>0</v>
      </c>
      <c r="L7" s="85">
        <f t="shared" si="1"/>
        <v>0</v>
      </c>
      <c r="M7" s="85">
        <v>0</v>
      </c>
      <c r="N7" s="228">
        <f t="shared" si="2"/>
        <v>0</v>
      </c>
      <c r="O7" s="85">
        <v>0</v>
      </c>
      <c r="P7" s="85">
        <f t="shared" si="3"/>
        <v>0</v>
      </c>
      <c r="Q7" s="228">
        <f t="shared" si="4"/>
        <v>0</v>
      </c>
      <c r="R7" s="85">
        <f t="shared" si="5"/>
        <v>0</v>
      </c>
      <c r="S7" s="228">
        <f t="shared" si="6"/>
        <v>0</v>
      </c>
      <c r="T7" s="85">
        <v>0</v>
      </c>
      <c r="U7" s="228">
        <f t="shared" si="7"/>
        <v>0</v>
      </c>
      <c r="V7" s="228">
        <f>R7+T7</f>
        <v>0</v>
      </c>
      <c r="W7" s="85">
        <v>0</v>
      </c>
      <c r="X7" s="85">
        <f t="shared" si="8"/>
        <v>0</v>
      </c>
      <c r="Y7" s="85">
        <v>58000</v>
      </c>
      <c r="Z7" s="85">
        <f t="shared" si="9"/>
        <v>58000</v>
      </c>
    </row>
    <row r="8" spans="2:28" s="86" customFormat="1" ht="18" customHeight="1" thickBot="1">
      <c r="B8" s="128"/>
      <c r="C8" s="823"/>
      <c r="D8" s="297" t="s">
        <v>7</v>
      </c>
      <c r="E8" s="2">
        <v>13197000</v>
      </c>
      <c r="F8" s="129"/>
      <c r="G8" s="144">
        <v>26369310</v>
      </c>
      <c r="H8" s="144">
        <f>SUM(H5:H7)</f>
        <v>1900000</v>
      </c>
      <c r="I8" s="236">
        <v>27129500.18</v>
      </c>
      <c r="J8" s="236">
        <f t="shared" ref="J8:Z8" si="10">SUM(J5:J7)</f>
        <v>2343244.4251984172</v>
      </c>
      <c r="K8" s="236">
        <f t="shared" si="10"/>
        <v>24786255.754801579</v>
      </c>
      <c r="L8" s="236">
        <f t="shared" si="10"/>
        <v>2065521.3129001318</v>
      </c>
      <c r="M8" s="236">
        <f t="shared" si="10"/>
        <v>2621500</v>
      </c>
      <c r="N8" s="144">
        <f t="shared" si="10"/>
        <v>4521500</v>
      </c>
      <c r="O8" s="144">
        <f t="shared" si="10"/>
        <v>0</v>
      </c>
      <c r="P8" s="144">
        <f t="shared" si="10"/>
        <v>2621500</v>
      </c>
      <c r="Q8" s="144">
        <f t="shared" si="10"/>
        <v>4521500</v>
      </c>
      <c r="R8" s="144">
        <f t="shared" si="10"/>
        <v>2370928</v>
      </c>
      <c r="S8" s="144">
        <f t="shared" si="10"/>
        <v>6892428</v>
      </c>
      <c r="T8" s="144">
        <f t="shared" si="10"/>
        <v>0</v>
      </c>
      <c r="U8" s="144">
        <f t="shared" si="10"/>
        <v>6892428</v>
      </c>
      <c r="V8" s="144">
        <f t="shared" si="10"/>
        <v>2477000</v>
      </c>
      <c r="W8" s="144">
        <f t="shared" si="10"/>
        <v>6568161.1999999993</v>
      </c>
      <c r="X8" s="144">
        <f t="shared" si="10"/>
        <v>2801266.8000000003</v>
      </c>
      <c r="Y8" s="144">
        <f t="shared" si="10"/>
        <v>2210733.1999999997</v>
      </c>
      <c r="Z8" s="144">
        <f t="shared" si="10"/>
        <v>5012000</v>
      </c>
      <c r="AA8" s="246">
        <f>W8+Z8</f>
        <v>11580161.199999999</v>
      </c>
      <c r="AB8" s="349">
        <f>13197000-AA8</f>
        <v>1616838.8000000007</v>
      </c>
    </row>
    <row r="9" spans="2:28" s="22" customFormat="1" ht="12.75">
      <c r="B9" s="145">
        <v>1</v>
      </c>
      <c r="C9" s="824" t="s">
        <v>166</v>
      </c>
      <c r="D9" s="298" t="s">
        <v>8</v>
      </c>
      <c r="E9" s="160"/>
      <c r="F9" s="160"/>
      <c r="G9" s="293">
        <v>14775148</v>
      </c>
      <c r="H9" s="293">
        <v>1145800</v>
      </c>
      <c r="I9" s="235">
        <v>15480844.810000001</v>
      </c>
      <c r="J9" s="293">
        <v>1102168.7603130762</v>
      </c>
      <c r="K9" s="85">
        <f t="shared" si="0"/>
        <v>14378676.049686924</v>
      </c>
      <c r="L9" s="85">
        <f t="shared" si="1"/>
        <v>1198223.004140577</v>
      </c>
      <c r="M9" s="85">
        <v>1434350</v>
      </c>
      <c r="N9" s="228">
        <f t="shared" si="2"/>
        <v>2580150</v>
      </c>
      <c r="O9" s="85">
        <v>0</v>
      </c>
      <c r="P9" s="85">
        <f t="shared" si="3"/>
        <v>1434350</v>
      </c>
      <c r="Q9" s="228">
        <f t="shared" si="4"/>
        <v>2580150</v>
      </c>
      <c r="R9" s="85">
        <v>1295000</v>
      </c>
      <c r="S9" s="228">
        <f t="shared" si="6"/>
        <v>3875150</v>
      </c>
      <c r="T9" s="85">
        <v>0</v>
      </c>
      <c r="U9" s="228">
        <f t="shared" si="7"/>
        <v>3875150</v>
      </c>
      <c r="V9" s="228">
        <f>R9+T9</f>
        <v>1295000</v>
      </c>
      <c r="W9" s="85">
        <v>3784094.57</v>
      </c>
      <c r="X9" s="85">
        <f t="shared" si="8"/>
        <v>1386055.4300000002</v>
      </c>
      <c r="Y9" s="85">
        <f>V9*2-X9</f>
        <v>1203944.5699999998</v>
      </c>
      <c r="Z9" s="85">
        <f t="shared" si="9"/>
        <v>2590000</v>
      </c>
    </row>
    <row r="10" spans="2:28" s="22" customFormat="1" ht="13.5" customHeight="1">
      <c r="B10" s="161">
        <v>2</v>
      </c>
      <c r="C10" s="825"/>
      <c r="D10" s="191" t="s">
        <v>211</v>
      </c>
      <c r="E10" s="87"/>
      <c r="F10" s="87"/>
      <c r="G10" s="228">
        <v>492</v>
      </c>
      <c r="H10" s="228">
        <v>200</v>
      </c>
      <c r="I10" s="85">
        <v>0</v>
      </c>
      <c r="J10" s="228">
        <v>0</v>
      </c>
      <c r="K10" s="85">
        <f t="shared" si="0"/>
        <v>0</v>
      </c>
      <c r="L10" s="85">
        <f t="shared" si="1"/>
        <v>0</v>
      </c>
      <c r="M10" s="85">
        <v>0</v>
      </c>
      <c r="N10" s="228">
        <f t="shared" si="2"/>
        <v>200</v>
      </c>
      <c r="O10" s="85">
        <v>0</v>
      </c>
      <c r="P10" s="85">
        <f t="shared" si="3"/>
        <v>0</v>
      </c>
      <c r="Q10" s="228">
        <f t="shared" si="4"/>
        <v>200</v>
      </c>
      <c r="R10" s="85">
        <f t="shared" si="5"/>
        <v>0</v>
      </c>
      <c r="S10" s="228">
        <f t="shared" si="6"/>
        <v>200</v>
      </c>
      <c r="T10" s="85">
        <v>0</v>
      </c>
      <c r="U10" s="228">
        <f t="shared" si="7"/>
        <v>200</v>
      </c>
      <c r="V10" s="228">
        <f>R10+T10</f>
        <v>0</v>
      </c>
      <c r="W10" s="85">
        <v>0</v>
      </c>
      <c r="X10" s="85">
        <f t="shared" si="8"/>
        <v>200</v>
      </c>
      <c r="Y10" s="85">
        <v>0</v>
      </c>
      <c r="Z10" s="85">
        <f t="shared" si="9"/>
        <v>200</v>
      </c>
    </row>
    <row r="11" spans="2:28" s="22" customFormat="1" ht="12.75">
      <c r="B11" s="161">
        <v>3</v>
      </c>
      <c r="C11" s="825"/>
      <c r="D11" s="296" t="s">
        <v>51</v>
      </c>
      <c r="E11" s="87"/>
      <c r="F11" s="87"/>
      <c r="G11" s="228">
        <v>0</v>
      </c>
      <c r="H11" s="228">
        <v>0</v>
      </c>
      <c r="I11" s="85">
        <v>16488.060000000001</v>
      </c>
      <c r="J11" s="228">
        <v>14920.117999999999</v>
      </c>
      <c r="K11" s="85">
        <f t="shared" si="0"/>
        <v>1567.9420000000027</v>
      </c>
      <c r="L11" s="85">
        <f t="shared" si="1"/>
        <v>130.66183333333356</v>
      </c>
      <c r="M11" s="85">
        <v>0</v>
      </c>
      <c r="N11" s="228">
        <f t="shared" si="2"/>
        <v>0</v>
      </c>
      <c r="O11" s="85">
        <v>0</v>
      </c>
      <c r="P11" s="85">
        <f t="shared" si="3"/>
        <v>0</v>
      </c>
      <c r="Q11" s="228">
        <f t="shared" si="4"/>
        <v>0</v>
      </c>
      <c r="R11" s="85">
        <f t="shared" si="5"/>
        <v>0</v>
      </c>
      <c r="S11" s="228">
        <f t="shared" si="6"/>
        <v>0</v>
      </c>
      <c r="T11" s="85">
        <v>0</v>
      </c>
      <c r="U11" s="228">
        <f t="shared" si="7"/>
        <v>0</v>
      </c>
      <c r="V11" s="228">
        <f>R11+T11</f>
        <v>0</v>
      </c>
      <c r="W11" s="85">
        <v>0</v>
      </c>
      <c r="X11" s="85">
        <f t="shared" si="8"/>
        <v>0</v>
      </c>
      <c r="Y11" s="85">
        <f>V11*2-X11</f>
        <v>0</v>
      </c>
      <c r="Z11" s="85">
        <f t="shared" si="9"/>
        <v>0</v>
      </c>
    </row>
    <row r="12" spans="2:28" s="22" customFormat="1" ht="13.5" thickBot="1">
      <c r="B12" s="223"/>
      <c r="C12" s="822"/>
      <c r="D12" s="264" t="s">
        <v>7</v>
      </c>
      <c r="E12" s="176">
        <v>7818000</v>
      </c>
      <c r="F12" s="313"/>
      <c r="G12" s="314">
        <v>14775640</v>
      </c>
      <c r="H12" s="314">
        <f t="shared" ref="H12:Z12" si="11">SUM(H9:H11)</f>
        <v>1146000</v>
      </c>
      <c r="I12" s="315">
        <f t="shared" si="11"/>
        <v>15497332.870000001</v>
      </c>
      <c r="J12" s="315">
        <f t="shared" si="11"/>
        <v>1117088.8783130762</v>
      </c>
      <c r="K12" s="315">
        <f t="shared" si="11"/>
        <v>14380243.991686923</v>
      </c>
      <c r="L12" s="315">
        <f t="shared" si="11"/>
        <v>1198353.6659739104</v>
      </c>
      <c r="M12" s="315">
        <f t="shared" si="11"/>
        <v>1434350</v>
      </c>
      <c r="N12" s="314">
        <f t="shared" si="11"/>
        <v>2580350</v>
      </c>
      <c r="O12" s="314">
        <f t="shared" si="11"/>
        <v>0</v>
      </c>
      <c r="P12" s="314">
        <f t="shared" si="11"/>
        <v>1434350</v>
      </c>
      <c r="Q12" s="144">
        <f t="shared" si="11"/>
        <v>2580350</v>
      </c>
      <c r="R12" s="236">
        <f t="shared" si="11"/>
        <v>1295000</v>
      </c>
      <c r="S12" s="144">
        <f t="shared" si="11"/>
        <v>3875350</v>
      </c>
      <c r="T12" s="144">
        <f t="shared" si="11"/>
        <v>0</v>
      </c>
      <c r="U12" s="144">
        <f t="shared" si="11"/>
        <v>3875350</v>
      </c>
      <c r="V12" s="144">
        <f t="shared" si="11"/>
        <v>1295000</v>
      </c>
      <c r="W12" s="144">
        <f t="shared" si="11"/>
        <v>3784094.57</v>
      </c>
      <c r="X12" s="144">
        <f t="shared" si="11"/>
        <v>1386255.4300000002</v>
      </c>
      <c r="Y12" s="144">
        <f t="shared" si="11"/>
        <v>1203944.5699999998</v>
      </c>
      <c r="Z12" s="144">
        <f t="shared" si="11"/>
        <v>2590200</v>
      </c>
      <c r="AA12" s="246">
        <f>W12+Z12</f>
        <v>6374294.5700000003</v>
      </c>
    </row>
    <row r="13" spans="2:28" s="84" customFormat="1" ht="12.75">
      <c r="B13" s="139">
        <v>1</v>
      </c>
      <c r="C13" s="820" t="s">
        <v>271</v>
      </c>
      <c r="D13" s="295" t="s">
        <v>8</v>
      </c>
      <c r="E13" s="163"/>
      <c r="F13" s="163"/>
      <c r="G13" s="317">
        <v>2487038.29</v>
      </c>
      <c r="H13" s="317">
        <f>ROUND(G13*174000/2581220,0)</f>
        <v>167651</v>
      </c>
      <c r="I13" s="318">
        <v>2510908.04</v>
      </c>
      <c r="J13" s="317">
        <v>185523.41465144398</v>
      </c>
      <c r="K13" s="318">
        <f t="shared" si="0"/>
        <v>2325384.6253485559</v>
      </c>
      <c r="L13" s="318">
        <f t="shared" si="1"/>
        <v>193782.05211237966</v>
      </c>
      <c r="M13" s="318">
        <v>250800</v>
      </c>
      <c r="N13" s="317">
        <f t="shared" si="2"/>
        <v>418451</v>
      </c>
      <c r="O13" s="85">
        <v>0</v>
      </c>
      <c r="P13" s="85">
        <f t="shared" si="3"/>
        <v>250800</v>
      </c>
      <c r="Q13" s="293">
        <f t="shared" si="4"/>
        <v>418451</v>
      </c>
      <c r="R13" s="235">
        <f t="shared" si="5"/>
        <v>226974</v>
      </c>
      <c r="S13" s="293">
        <f t="shared" si="6"/>
        <v>645425</v>
      </c>
      <c r="T13" s="235">
        <v>0</v>
      </c>
      <c r="U13" s="293">
        <f t="shared" si="7"/>
        <v>645425</v>
      </c>
      <c r="V13" s="293">
        <v>250000</v>
      </c>
      <c r="W13" s="85">
        <v>514193.72</v>
      </c>
      <c r="X13" s="85">
        <f t="shared" si="8"/>
        <v>381231.28</v>
      </c>
      <c r="Y13" s="85">
        <f>V13*2-X13</f>
        <v>118768.71999999997</v>
      </c>
      <c r="Z13" s="85">
        <f t="shared" si="9"/>
        <v>500000</v>
      </c>
    </row>
    <row r="14" spans="2:28" s="84" customFormat="1" ht="12.75">
      <c r="B14" s="140">
        <v>2</v>
      </c>
      <c r="C14" s="821"/>
      <c r="D14" s="191" t="s">
        <v>211</v>
      </c>
      <c r="E14" s="5"/>
      <c r="F14" s="5"/>
      <c r="G14" s="228">
        <v>44286.35</v>
      </c>
      <c r="H14" s="293">
        <f>ROUND(G14*174000/2581220,0)</f>
        <v>2985</v>
      </c>
      <c r="I14" s="85">
        <v>34065.980000000003</v>
      </c>
      <c r="J14" s="228">
        <v>12106.62983706283</v>
      </c>
      <c r="K14" s="85">
        <f t="shared" si="0"/>
        <v>21959.350162937175</v>
      </c>
      <c r="L14" s="85">
        <f t="shared" si="1"/>
        <v>1829.9458469114313</v>
      </c>
      <c r="M14" s="85">
        <v>2600</v>
      </c>
      <c r="N14" s="228">
        <f t="shared" si="2"/>
        <v>5585</v>
      </c>
      <c r="O14" s="85">
        <v>0</v>
      </c>
      <c r="P14" s="85">
        <f t="shared" si="3"/>
        <v>2600</v>
      </c>
      <c r="Q14" s="228">
        <f t="shared" si="4"/>
        <v>5585</v>
      </c>
      <c r="R14" s="85">
        <f t="shared" si="5"/>
        <v>2353</v>
      </c>
      <c r="S14" s="228">
        <f t="shared" si="6"/>
        <v>7938</v>
      </c>
      <c r="T14" s="85">
        <v>0</v>
      </c>
      <c r="U14" s="228">
        <f t="shared" si="7"/>
        <v>7938</v>
      </c>
      <c r="V14" s="228">
        <v>2300</v>
      </c>
      <c r="W14" s="85">
        <v>5487.5</v>
      </c>
      <c r="X14" s="85">
        <f t="shared" si="8"/>
        <v>4750.5</v>
      </c>
      <c r="Y14" s="85">
        <v>0</v>
      </c>
      <c r="Z14" s="85">
        <f t="shared" si="9"/>
        <v>4750.5</v>
      </c>
    </row>
    <row r="15" spans="2:28" s="84" customFormat="1" ht="12.75">
      <c r="B15" s="140">
        <v>3</v>
      </c>
      <c r="C15" s="821"/>
      <c r="D15" s="5" t="s">
        <v>188</v>
      </c>
      <c r="E15" s="5"/>
      <c r="F15" s="5"/>
      <c r="G15" s="228">
        <v>8447.36</v>
      </c>
      <c r="H15" s="293">
        <f>ROUND(G15*174000/2581220,0)+1</f>
        <v>570</v>
      </c>
      <c r="I15" s="85">
        <v>10283.32</v>
      </c>
      <c r="J15" s="228">
        <v>4498.95</v>
      </c>
      <c r="K15" s="85">
        <f t="shared" si="0"/>
        <v>5784.37</v>
      </c>
      <c r="L15" s="85">
        <f t="shared" si="1"/>
        <v>482.03083333333331</v>
      </c>
      <c r="M15" s="85">
        <v>1140</v>
      </c>
      <c r="N15" s="228">
        <f t="shared" si="2"/>
        <v>1710</v>
      </c>
      <c r="O15" s="85">
        <v>0</v>
      </c>
      <c r="P15" s="85">
        <f t="shared" si="3"/>
        <v>1140</v>
      </c>
      <c r="Q15" s="228">
        <f t="shared" si="4"/>
        <v>1710</v>
      </c>
      <c r="R15" s="85">
        <f t="shared" si="5"/>
        <v>1032</v>
      </c>
      <c r="S15" s="228">
        <f t="shared" si="6"/>
        <v>2742</v>
      </c>
      <c r="T15" s="85">
        <v>0</v>
      </c>
      <c r="U15" s="228">
        <f t="shared" si="7"/>
        <v>2742</v>
      </c>
      <c r="V15" s="228">
        <v>1030</v>
      </c>
      <c r="W15" s="85">
        <v>0</v>
      </c>
      <c r="X15" s="85">
        <f t="shared" si="8"/>
        <v>3772</v>
      </c>
      <c r="Y15" s="85">
        <v>0</v>
      </c>
      <c r="Z15" s="85">
        <f t="shared" si="9"/>
        <v>3772</v>
      </c>
    </row>
    <row r="16" spans="2:28" s="84" customFormat="1" ht="12.75">
      <c r="B16" s="174">
        <v>4</v>
      </c>
      <c r="C16" s="822"/>
      <c r="D16" s="296" t="s">
        <v>51</v>
      </c>
      <c r="E16" s="5"/>
      <c r="F16" s="5"/>
      <c r="G16" s="228">
        <v>41448</v>
      </c>
      <c r="H16" s="293">
        <f>ROUND(G16*174000/2581220,0)</f>
        <v>2794</v>
      </c>
      <c r="I16" s="85">
        <v>0</v>
      </c>
      <c r="J16" s="228">
        <v>0</v>
      </c>
      <c r="K16" s="85">
        <f t="shared" si="0"/>
        <v>0</v>
      </c>
      <c r="L16" s="85">
        <f t="shared" si="1"/>
        <v>0</v>
      </c>
      <c r="M16" s="85">
        <v>0</v>
      </c>
      <c r="N16" s="228">
        <f t="shared" si="2"/>
        <v>2794</v>
      </c>
      <c r="O16" s="85">
        <v>0</v>
      </c>
      <c r="P16" s="85">
        <f t="shared" si="3"/>
        <v>0</v>
      </c>
      <c r="Q16" s="228">
        <f t="shared" si="4"/>
        <v>2794</v>
      </c>
      <c r="R16" s="85">
        <f t="shared" si="5"/>
        <v>0</v>
      </c>
      <c r="S16" s="228">
        <f t="shared" si="6"/>
        <v>2794</v>
      </c>
      <c r="T16" s="85">
        <v>0</v>
      </c>
      <c r="U16" s="228">
        <f t="shared" si="7"/>
        <v>2794</v>
      </c>
      <c r="V16" s="228">
        <f>R16+T16</f>
        <v>0</v>
      </c>
      <c r="W16" s="85">
        <v>0</v>
      </c>
      <c r="X16" s="85">
        <f t="shared" si="8"/>
        <v>2794</v>
      </c>
      <c r="Y16" s="85">
        <v>0</v>
      </c>
      <c r="Z16" s="85">
        <f t="shared" si="9"/>
        <v>2794</v>
      </c>
    </row>
    <row r="17" spans="2:27" s="86" customFormat="1" ht="13.5" thickBot="1">
      <c r="B17" s="128"/>
      <c r="C17" s="823"/>
      <c r="D17" s="297" t="s">
        <v>7</v>
      </c>
      <c r="E17" s="2">
        <v>1302000</v>
      </c>
      <c r="F17" s="129"/>
      <c r="G17" s="144">
        <v>2581220</v>
      </c>
      <c r="H17" s="144">
        <f t="shared" ref="H17:Z17" si="12">SUM(H13:H16)</f>
        <v>174000</v>
      </c>
      <c r="I17" s="236">
        <f t="shared" si="12"/>
        <v>2555257.34</v>
      </c>
      <c r="J17" s="236">
        <f t="shared" si="12"/>
        <v>202128.99448850681</v>
      </c>
      <c r="K17" s="236">
        <f t="shared" si="12"/>
        <v>2353128.3455114933</v>
      </c>
      <c r="L17" s="236">
        <f t="shared" si="12"/>
        <v>196094.02879262442</v>
      </c>
      <c r="M17" s="236">
        <f t="shared" si="12"/>
        <v>254540</v>
      </c>
      <c r="N17" s="144">
        <f t="shared" si="12"/>
        <v>428540</v>
      </c>
      <c r="O17" s="144">
        <f t="shared" si="12"/>
        <v>0</v>
      </c>
      <c r="P17" s="144">
        <f t="shared" si="12"/>
        <v>254540</v>
      </c>
      <c r="Q17" s="144">
        <f t="shared" si="12"/>
        <v>428540</v>
      </c>
      <c r="R17" s="144">
        <f t="shared" si="12"/>
        <v>230359</v>
      </c>
      <c r="S17" s="144">
        <f t="shared" si="12"/>
        <v>658899</v>
      </c>
      <c r="T17" s="144">
        <f t="shared" si="12"/>
        <v>0</v>
      </c>
      <c r="U17" s="144">
        <f t="shared" si="12"/>
        <v>658899</v>
      </c>
      <c r="V17" s="144">
        <f t="shared" si="12"/>
        <v>253330</v>
      </c>
      <c r="W17" s="144">
        <f t="shared" si="12"/>
        <v>519681.22</v>
      </c>
      <c r="X17" s="144">
        <f t="shared" si="12"/>
        <v>392547.78</v>
      </c>
      <c r="Y17" s="144">
        <f t="shared" si="12"/>
        <v>118768.71999999997</v>
      </c>
      <c r="Z17" s="144">
        <f t="shared" si="12"/>
        <v>511316.5</v>
      </c>
      <c r="AA17" s="246">
        <f>W17+Z17</f>
        <v>1030997.72</v>
      </c>
    </row>
    <row r="18" spans="2:27" s="22" customFormat="1" ht="12.75">
      <c r="B18" s="127">
        <v>1</v>
      </c>
      <c r="C18" s="826" t="s">
        <v>108</v>
      </c>
      <c r="D18" s="295" t="s">
        <v>8</v>
      </c>
      <c r="E18" s="163"/>
      <c r="F18" s="163"/>
      <c r="G18" s="317">
        <v>8797810</v>
      </c>
      <c r="H18" s="317">
        <v>609500</v>
      </c>
      <c r="I18" s="318">
        <v>8287199.7999999998</v>
      </c>
      <c r="J18" s="317">
        <v>1487882.5487761558</v>
      </c>
      <c r="K18" s="85">
        <f t="shared" si="0"/>
        <v>6799317.2512238435</v>
      </c>
      <c r="L18" s="85">
        <f t="shared" si="1"/>
        <v>566609.7709353203</v>
      </c>
      <c r="M18" s="85">
        <v>772000</v>
      </c>
      <c r="N18" s="228">
        <f t="shared" si="2"/>
        <v>1381500</v>
      </c>
      <c r="O18" s="85">
        <v>0</v>
      </c>
      <c r="P18" s="85">
        <f t="shared" si="3"/>
        <v>772000</v>
      </c>
      <c r="Q18" s="228">
        <f t="shared" si="4"/>
        <v>1381500</v>
      </c>
      <c r="R18" s="85">
        <f t="shared" si="5"/>
        <v>698660</v>
      </c>
      <c r="S18" s="228">
        <f t="shared" si="6"/>
        <v>2080160</v>
      </c>
      <c r="T18" s="85">
        <v>0</v>
      </c>
      <c r="U18" s="228">
        <f t="shared" si="7"/>
        <v>2080160</v>
      </c>
      <c r="V18" s="228">
        <v>800000</v>
      </c>
      <c r="W18" s="85">
        <v>2080017.18</v>
      </c>
      <c r="X18" s="85">
        <f t="shared" si="8"/>
        <v>800142.82000000007</v>
      </c>
      <c r="Y18" s="85">
        <f>V18*2-X18</f>
        <v>799857.17999999993</v>
      </c>
      <c r="Z18" s="85">
        <f t="shared" si="9"/>
        <v>1600000</v>
      </c>
    </row>
    <row r="19" spans="2:27" s="22" customFormat="1" ht="17.45" customHeight="1">
      <c r="B19" s="161">
        <v>2</v>
      </c>
      <c r="C19" s="827"/>
      <c r="D19" s="191" t="s">
        <v>211</v>
      </c>
      <c r="E19" s="87"/>
      <c r="F19" s="87"/>
      <c r="G19" s="228">
        <v>3890</v>
      </c>
      <c r="H19" s="228">
        <v>500</v>
      </c>
      <c r="I19" s="85">
        <v>0</v>
      </c>
      <c r="J19" s="228">
        <v>229857.28122608064</v>
      </c>
      <c r="K19" s="85">
        <v>0</v>
      </c>
      <c r="L19" s="85">
        <f t="shared" si="1"/>
        <v>0</v>
      </c>
      <c r="M19" s="85">
        <v>0</v>
      </c>
      <c r="N19" s="228">
        <f t="shared" si="2"/>
        <v>500</v>
      </c>
      <c r="O19" s="85">
        <v>0</v>
      </c>
      <c r="P19" s="85">
        <f t="shared" si="3"/>
        <v>0</v>
      </c>
      <c r="Q19" s="228">
        <f t="shared" si="4"/>
        <v>500</v>
      </c>
      <c r="R19" s="85">
        <f t="shared" si="5"/>
        <v>0</v>
      </c>
      <c r="S19" s="228">
        <f t="shared" si="6"/>
        <v>500</v>
      </c>
      <c r="T19" s="85">
        <v>0</v>
      </c>
      <c r="U19" s="228">
        <f t="shared" si="7"/>
        <v>500</v>
      </c>
      <c r="V19" s="228">
        <f>R19+T19</f>
        <v>0</v>
      </c>
      <c r="W19" s="85">
        <v>0</v>
      </c>
      <c r="X19" s="85">
        <f t="shared" si="8"/>
        <v>500</v>
      </c>
      <c r="Y19" s="85">
        <v>0</v>
      </c>
      <c r="Z19" s="85">
        <f t="shared" si="9"/>
        <v>500</v>
      </c>
    </row>
    <row r="20" spans="2:27" s="22" customFormat="1" ht="12.75">
      <c r="B20" s="161">
        <v>3</v>
      </c>
      <c r="C20" s="827"/>
      <c r="D20" s="296" t="s">
        <v>51</v>
      </c>
      <c r="E20" s="87"/>
      <c r="F20" s="87"/>
      <c r="G20" s="228">
        <v>0</v>
      </c>
      <c r="H20" s="85">
        <v>0</v>
      </c>
      <c r="I20" s="85">
        <v>0</v>
      </c>
      <c r="J20" s="228">
        <v>523824.47999776376</v>
      </c>
      <c r="K20" s="85">
        <v>0</v>
      </c>
      <c r="L20" s="85">
        <f t="shared" si="1"/>
        <v>0</v>
      </c>
      <c r="M20" s="85">
        <v>0</v>
      </c>
      <c r="N20" s="228">
        <f t="shared" si="2"/>
        <v>0</v>
      </c>
      <c r="O20" s="85">
        <v>0</v>
      </c>
      <c r="P20" s="85">
        <f t="shared" si="3"/>
        <v>0</v>
      </c>
      <c r="Q20" s="228">
        <f t="shared" si="4"/>
        <v>0</v>
      </c>
      <c r="R20" s="85">
        <f t="shared" si="5"/>
        <v>0</v>
      </c>
      <c r="S20" s="228">
        <f t="shared" si="6"/>
        <v>0</v>
      </c>
      <c r="T20" s="85">
        <v>0</v>
      </c>
      <c r="U20" s="228">
        <f t="shared" si="7"/>
        <v>0</v>
      </c>
      <c r="V20" s="228">
        <f>R20+T20</f>
        <v>0</v>
      </c>
      <c r="W20" s="85">
        <v>0</v>
      </c>
      <c r="X20" s="85">
        <f t="shared" si="8"/>
        <v>0</v>
      </c>
      <c r="Y20" s="85">
        <f>V20*2-X20</f>
        <v>0</v>
      </c>
      <c r="Z20" s="85">
        <f t="shared" si="9"/>
        <v>0</v>
      </c>
    </row>
    <row r="21" spans="2:27" s="22" customFormat="1" ht="13.5" thickBot="1">
      <c r="B21" s="128"/>
      <c r="C21" s="828"/>
      <c r="D21" s="297" t="s">
        <v>7</v>
      </c>
      <c r="E21" s="2">
        <v>4464000</v>
      </c>
      <c r="F21" s="129"/>
      <c r="G21" s="144">
        <v>8801700</v>
      </c>
      <c r="H21" s="306">
        <f t="shared" ref="H21:Z21" si="13">SUM(H18:H20)</f>
        <v>610000</v>
      </c>
      <c r="I21" s="236">
        <f t="shared" si="13"/>
        <v>8287199.7999999998</v>
      </c>
      <c r="J21" s="236">
        <f t="shared" si="13"/>
        <v>2241564.31</v>
      </c>
      <c r="K21" s="236">
        <f t="shared" si="13"/>
        <v>6799317.2512238435</v>
      </c>
      <c r="L21" s="236">
        <f t="shared" si="13"/>
        <v>566609.7709353203</v>
      </c>
      <c r="M21" s="236">
        <f t="shared" si="13"/>
        <v>772000</v>
      </c>
      <c r="N21" s="144">
        <f t="shared" si="13"/>
        <v>1382000</v>
      </c>
      <c r="O21" s="144">
        <f t="shared" si="13"/>
        <v>0</v>
      </c>
      <c r="P21" s="144">
        <f t="shared" si="13"/>
        <v>772000</v>
      </c>
      <c r="Q21" s="144">
        <f t="shared" si="13"/>
        <v>1382000</v>
      </c>
      <c r="R21" s="144">
        <f t="shared" si="13"/>
        <v>698660</v>
      </c>
      <c r="S21" s="144">
        <f t="shared" si="13"/>
        <v>2080660</v>
      </c>
      <c r="T21" s="144">
        <f t="shared" si="13"/>
        <v>0</v>
      </c>
      <c r="U21" s="144">
        <f t="shared" si="13"/>
        <v>2080660</v>
      </c>
      <c r="V21" s="144">
        <f t="shared" si="13"/>
        <v>800000</v>
      </c>
      <c r="W21" s="144">
        <f t="shared" si="13"/>
        <v>2080017.18</v>
      </c>
      <c r="X21" s="144">
        <f t="shared" si="13"/>
        <v>800642.82000000007</v>
      </c>
      <c r="Y21" s="144">
        <f t="shared" si="13"/>
        <v>799857.17999999993</v>
      </c>
      <c r="Z21" s="144">
        <f t="shared" si="13"/>
        <v>1600500</v>
      </c>
      <c r="AA21" s="246">
        <f>W21+Z21</f>
        <v>3680517.1799999997</v>
      </c>
    </row>
    <row r="22" spans="2:27" s="22" customFormat="1" ht="12.75">
      <c r="B22" s="127">
        <v>1</v>
      </c>
      <c r="C22" s="826" t="s">
        <v>109</v>
      </c>
      <c r="D22" s="295" t="s">
        <v>8</v>
      </c>
      <c r="E22" s="163"/>
      <c r="F22" s="163"/>
      <c r="G22" s="317">
        <v>1359140</v>
      </c>
      <c r="H22" s="317">
        <v>0</v>
      </c>
      <c r="I22" s="318">
        <v>304236.77</v>
      </c>
      <c r="J22" s="317">
        <v>229857.28122608064</v>
      </c>
      <c r="K22" s="318">
        <f t="shared" si="0"/>
        <v>74379.48877391938</v>
      </c>
      <c r="L22" s="318">
        <f t="shared" si="1"/>
        <v>6198.2907311599483</v>
      </c>
      <c r="M22" s="318">
        <v>51000</v>
      </c>
      <c r="N22" s="317">
        <f t="shared" si="2"/>
        <v>51000</v>
      </c>
      <c r="O22" s="85">
        <v>0</v>
      </c>
      <c r="P22" s="85">
        <f t="shared" si="3"/>
        <v>51000</v>
      </c>
      <c r="Q22" s="228">
        <f t="shared" si="4"/>
        <v>51000</v>
      </c>
      <c r="R22" s="85">
        <f t="shared" si="5"/>
        <v>46155</v>
      </c>
      <c r="S22" s="228">
        <f t="shared" si="6"/>
        <v>97155</v>
      </c>
      <c r="T22" s="85">
        <v>403100</v>
      </c>
      <c r="U22" s="228">
        <f t="shared" si="7"/>
        <v>500255</v>
      </c>
      <c r="V22" s="228">
        <v>0</v>
      </c>
      <c r="W22" s="85">
        <v>499709.25</v>
      </c>
      <c r="X22" s="85">
        <f t="shared" si="8"/>
        <v>545.75</v>
      </c>
      <c r="Y22" s="85">
        <v>0</v>
      </c>
      <c r="Z22" s="85">
        <f t="shared" si="9"/>
        <v>545.75</v>
      </c>
    </row>
    <row r="23" spans="2:27" s="22" customFormat="1" ht="12.75">
      <c r="B23" s="161">
        <v>2</v>
      </c>
      <c r="C23" s="827"/>
      <c r="D23" s="296" t="s">
        <v>51</v>
      </c>
      <c r="E23" s="87"/>
      <c r="F23" s="87"/>
      <c r="G23" s="228">
        <v>0</v>
      </c>
      <c r="H23" s="228">
        <v>0</v>
      </c>
      <c r="I23" s="85">
        <v>0</v>
      </c>
      <c r="J23" s="228">
        <v>0</v>
      </c>
      <c r="K23" s="85">
        <f t="shared" si="0"/>
        <v>0</v>
      </c>
      <c r="L23" s="85">
        <f t="shared" si="1"/>
        <v>0</v>
      </c>
      <c r="M23" s="217">
        <v>0</v>
      </c>
      <c r="N23" s="228">
        <f t="shared" si="2"/>
        <v>0</v>
      </c>
      <c r="O23" s="85">
        <v>0</v>
      </c>
      <c r="P23" s="85">
        <f t="shared" si="3"/>
        <v>0</v>
      </c>
      <c r="Q23" s="228">
        <f t="shared" si="4"/>
        <v>0</v>
      </c>
      <c r="R23" s="85">
        <f t="shared" si="5"/>
        <v>0</v>
      </c>
      <c r="S23" s="228">
        <f t="shared" si="6"/>
        <v>0</v>
      </c>
      <c r="T23" s="85">
        <v>0</v>
      </c>
      <c r="U23" s="228">
        <f t="shared" si="7"/>
        <v>0</v>
      </c>
      <c r="V23" s="228">
        <f>R23+T23</f>
        <v>0</v>
      </c>
      <c r="W23" s="85">
        <v>0</v>
      </c>
      <c r="X23" s="85">
        <f t="shared" si="8"/>
        <v>0</v>
      </c>
      <c r="Y23" s="85">
        <f>V23*2-X23</f>
        <v>0</v>
      </c>
      <c r="Z23" s="85">
        <f t="shared" si="9"/>
        <v>0</v>
      </c>
    </row>
    <row r="24" spans="2:27" s="22" customFormat="1" ht="13.5" thickBot="1">
      <c r="B24" s="128">
        <v>3</v>
      </c>
      <c r="C24" s="828"/>
      <c r="D24" s="297" t="s">
        <v>7</v>
      </c>
      <c r="E24" s="2">
        <v>65000</v>
      </c>
      <c r="F24" s="129"/>
      <c r="G24" s="144">
        <v>1359140</v>
      </c>
      <c r="H24" s="144">
        <f t="shared" ref="H24:Z24" si="14">SUM(H22:H23)</f>
        <v>0</v>
      </c>
      <c r="I24" s="236">
        <f t="shared" si="14"/>
        <v>304236.77</v>
      </c>
      <c r="J24" s="236">
        <f t="shared" si="14"/>
        <v>229857.28122608064</v>
      </c>
      <c r="K24" s="236">
        <f t="shared" si="14"/>
        <v>74379.48877391938</v>
      </c>
      <c r="L24" s="236">
        <f t="shared" si="14"/>
        <v>6198.2907311599483</v>
      </c>
      <c r="M24" s="236">
        <f t="shared" si="14"/>
        <v>51000</v>
      </c>
      <c r="N24" s="144">
        <f t="shared" si="14"/>
        <v>51000</v>
      </c>
      <c r="O24" s="144">
        <f t="shared" si="14"/>
        <v>0</v>
      </c>
      <c r="P24" s="144">
        <f t="shared" si="14"/>
        <v>51000</v>
      </c>
      <c r="Q24" s="144">
        <f t="shared" si="14"/>
        <v>51000</v>
      </c>
      <c r="R24" s="144">
        <f t="shared" si="14"/>
        <v>46155</v>
      </c>
      <c r="S24" s="144">
        <f t="shared" si="14"/>
        <v>97155</v>
      </c>
      <c r="T24" s="144">
        <f t="shared" si="14"/>
        <v>403100</v>
      </c>
      <c r="U24" s="144">
        <f t="shared" si="14"/>
        <v>500255</v>
      </c>
      <c r="V24" s="144">
        <f t="shared" si="14"/>
        <v>0</v>
      </c>
      <c r="W24" s="144">
        <f t="shared" si="14"/>
        <v>499709.25</v>
      </c>
      <c r="X24" s="144">
        <f t="shared" si="14"/>
        <v>545.75</v>
      </c>
      <c r="Y24" s="144">
        <f t="shared" si="14"/>
        <v>0</v>
      </c>
      <c r="Z24" s="144">
        <f t="shared" si="14"/>
        <v>545.75</v>
      </c>
      <c r="AA24" s="246">
        <f>W24+Z24</f>
        <v>500255</v>
      </c>
    </row>
    <row r="25" spans="2:27" s="84" customFormat="1" ht="12.75">
      <c r="B25" s="158">
        <v>1</v>
      </c>
      <c r="C25" s="829" t="s">
        <v>176</v>
      </c>
      <c r="D25" s="298" t="s">
        <v>8</v>
      </c>
      <c r="E25" s="160"/>
      <c r="F25" s="160"/>
      <c r="G25" s="293">
        <v>3097360.24</v>
      </c>
      <c r="H25" s="293">
        <f>ROUND(G25*340000/3396660,0)-1</f>
        <v>310040</v>
      </c>
      <c r="I25" s="235">
        <v>4361331.9000000004</v>
      </c>
      <c r="J25" s="293">
        <v>523824.47999776376</v>
      </c>
      <c r="K25" s="235">
        <f t="shared" si="0"/>
        <v>3837507.4200022365</v>
      </c>
      <c r="L25" s="235">
        <f t="shared" si="1"/>
        <v>319792.28500018636</v>
      </c>
      <c r="M25" s="235">
        <v>417000</v>
      </c>
      <c r="N25" s="293">
        <f t="shared" si="2"/>
        <v>727040</v>
      </c>
      <c r="O25" s="85">
        <v>0</v>
      </c>
      <c r="P25" s="85">
        <f t="shared" si="3"/>
        <v>417000</v>
      </c>
      <c r="Q25" s="228">
        <f t="shared" si="4"/>
        <v>727040</v>
      </c>
      <c r="R25" s="85">
        <f t="shared" si="5"/>
        <v>377385</v>
      </c>
      <c r="S25" s="228">
        <f t="shared" si="6"/>
        <v>1104425</v>
      </c>
      <c r="T25" s="85">
        <v>0</v>
      </c>
      <c r="U25" s="228">
        <f t="shared" si="7"/>
        <v>1104425</v>
      </c>
      <c r="V25" s="228">
        <v>375000</v>
      </c>
      <c r="W25" s="85">
        <v>1102498.77</v>
      </c>
      <c r="X25" s="85">
        <f t="shared" si="8"/>
        <v>376926.23</v>
      </c>
      <c r="Y25" s="85">
        <f>V25*2-X25</f>
        <v>373073.77</v>
      </c>
      <c r="Z25" s="85">
        <f t="shared" si="9"/>
        <v>750000</v>
      </c>
    </row>
    <row r="26" spans="2:27" s="84" customFormat="1" ht="12.75">
      <c r="B26" s="140">
        <v>2</v>
      </c>
      <c r="C26" s="830"/>
      <c r="D26" s="5" t="s">
        <v>188</v>
      </c>
      <c r="E26" s="5"/>
      <c r="F26" s="5"/>
      <c r="G26" s="228">
        <v>1875</v>
      </c>
      <c r="H26" s="228">
        <f>ROUND(G26*340000/3396660,0)</f>
        <v>188</v>
      </c>
      <c r="I26" s="85">
        <v>0</v>
      </c>
      <c r="J26" s="228">
        <v>0</v>
      </c>
      <c r="K26" s="85">
        <f t="shared" si="0"/>
        <v>0</v>
      </c>
      <c r="L26" s="85">
        <f t="shared" si="1"/>
        <v>0</v>
      </c>
      <c r="M26" s="85">
        <v>0</v>
      </c>
      <c r="N26" s="228">
        <f t="shared" si="2"/>
        <v>188</v>
      </c>
      <c r="O26" s="85">
        <v>0</v>
      </c>
      <c r="P26" s="85">
        <f t="shared" si="3"/>
        <v>0</v>
      </c>
      <c r="Q26" s="228">
        <f t="shared" si="4"/>
        <v>188</v>
      </c>
      <c r="R26" s="85">
        <f t="shared" si="5"/>
        <v>0</v>
      </c>
      <c r="S26" s="228">
        <f t="shared" si="6"/>
        <v>188</v>
      </c>
      <c r="T26" s="85">
        <v>0</v>
      </c>
      <c r="U26" s="228">
        <f t="shared" si="7"/>
        <v>188</v>
      </c>
      <c r="V26" s="228">
        <f>R26+T26</f>
        <v>0</v>
      </c>
      <c r="W26" s="85">
        <v>0</v>
      </c>
      <c r="X26" s="85">
        <f t="shared" si="8"/>
        <v>188</v>
      </c>
      <c r="Y26" s="85">
        <v>0</v>
      </c>
      <c r="Z26" s="85">
        <f t="shared" si="9"/>
        <v>188</v>
      </c>
    </row>
    <row r="27" spans="2:27" s="84" customFormat="1" ht="13.5" customHeight="1">
      <c r="B27" s="174">
        <v>3</v>
      </c>
      <c r="C27" s="831"/>
      <c r="D27" s="191" t="s">
        <v>211</v>
      </c>
      <c r="E27" s="5"/>
      <c r="F27" s="5"/>
      <c r="G27" s="228">
        <v>297424.76</v>
      </c>
      <c r="H27" s="228">
        <f>ROUND(G27*340000/3396660,0)</f>
        <v>29772</v>
      </c>
      <c r="I27" s="85">
        <v>310441.23</v>
      </c>
      <c r="J27" s="228">
        <v>7204.5299999999697</v>
      </c>
      <c r="K27" s="85">
        <f t="shared" si="0"/>
        <v>303236.7</v>
      </c>
      <c r="L27" s="85">
        <f t="shared" si="1"/>
        <v>25269.725000000002</v>
      </c>
      <c r="M27" s="85">
        <v>22000</v>
      </c>
      <c r="N27" s="228">
        <f t="shared" si="2"/>
        <v>51772</v>
      </c>
      <c r="O27" s="85">
        <v>0</v>
      </c>
      <c r="P27" s="85">
        <f t="shared" si="3"/>
        <v>22000</v>
      </c>
      <c r="Q27" s="228">
        <f t="shared" si="4"/>
        <v>51772</v>
      </c>
      <c r="R27" s="85">
        <f t="shared" si="5"/>
        <v>19910</v>
      </c>
      <c r="S27" s="228">
        <f t="shared" si="6"/>
        <v>71682</v>
      </c>
      <c r="T27" s="85">
        <v>0</v>
      </c>
      <c r="U27" s="228">
        <f t="shared" si="7"/>
        <v>71682</v>
      </c>
      <c r="V27" s="228">
        <v>19900</v>
      </c>
      <c r="W27" s="85">
        <v>0</v>
      </c>
      <c r="X27" s="85">
        <f t="shared" si="8"/>
        <v>91582</v>
      </c>
      <c r="Y27" s="85">
        <v>0</v>
      </c>
      <c r="Z27" s="85">
        <f t="shared" si="9"/>
        <v>91582</v>
      </c>
    </row>
    <row r="28" spans="2:27" s="84" customFormat="1" ht="12.75">
      <c r="B28" s="174">
        <v>4</v>
      </c>
      <c r="C28" s="831"/>
      <c r="D28" s="296" t="s">
        <v>51</v>
      </c>
      <c r="E28" s="5"/>
      <c r="F28" s="5"/>
      <c r="G28" s="228">
        <v>0</v>
      </c>
      <c r="H28" s="228">
        <f>ROUND(G28*340000/3396660,0)</f>
        <v>0</v>
      </c>
      <c r="I28" s="85">
        <v>0</v>
      </c>
      <c r="J28" s="228">
        <v>0</v>
      </c>
      <c r="K28" s="85">
        <f t="shared" si="0"/>
        <v>0</v>
      </c>
      <c r="L28" s="85">
        <f t="shared" si="1"/>
        <v>0</v>
      </c>
      <c r="M28" s="85">
        <v>0</v>
      </c>
      <c r="N28" s="228">
        <f t="shared" si="2"/>
        <v>0</v>
      </c>
      <c r="O28" s="85">
        <v>0</v>
      </c>
      <c r="P28" s="85">
        <f t="shared" si="3"/>
        <v>0</v>
      </c>
      <c r="Q28" s="228">
        <f t="shared" si="4"/>
        <v>0</v>
      </c>
      <c r="R28" s="85">
        <f t="shared" si="5"/>
        <v>0</v>
      </c>
      <c r="S28" s="228">
        <f t="shared" si="6"/>
        <v>0</v>
      </c>
      <c r="T28" s="85">
        <v>0</v>
      </c>
      <c r="U28" s="228">
        <f t="shared" si="7"/>
        <v>0</v>
      </c>
      <c r="V28" s="228">
        <f>R28+T28</f>
        <v>0</v>
      </c>
      <c r="W28" s="85">
        <v>0</v>
      </c>
      <c r="X28" s="85">
        <f t="shared" si="8"/>
        <v>0</v>
      </c>
      <c r="Y28" s="85">
        <f>V28*2-X28</f>
        <v>0</v>
      </c>
      <c r="Z28" s="85">
        <f t="shared" si="9"/>
        <v>0</v>
      </c>
    </row>
    <row r="29" spans="2:27" s="86" customFormat="1" ht="13.5" thickBot="1">
      <c r="B29" s="128"/>
      <c r="C29" s="832"/>
      <c r="D29" s="297" t="s">
        <v>7</v>
      </c>
      <c r="E29" s="2">
        <v>2163000</v>
      </c>
      <c r="F29" s="129"/>
      <c r="G29" s="144">
        <f>SUM(G25:G28)</f>
        <v>3396660</v>
      </c>
      <c r="H29" s="144">
        <f t="shared" ref="H29:Z29" si="15">SUM(H25:H28)</f>
        <v>340000</v>
      </c>
      <c r="I29" s="144">
        <f t="shared" si="15"/>
        <v>4671773.1300000008</v>
      </c>
      <c r="J29" s="144">
        <f t="shared" si="15"/>
        <v>531029.00999776367</v>
      </c>
      <c r="K29" s="144">
        <f t="shared" si="15"/>
        <v>4140744.1200022367</v>
      </c>
      <c r="L29" s="144">
        <f t="shared" si="15"/>
        <v>345062.01000018633</v>
      </c>
      <c r="M29" s="144">
        <f t="shared" si="15"/>
        <v>439000</v>
      </c>
      <c r="N29" s="144">
        <f t="shared" si="15"/>
        <v>779000</v>
      </c>
      <c r="O29" s="144">
        <f t="shared" si="15"/>
        <v>0</v>
      </c>
      <c r="P29" s="144">
        <f t="shared" si="15"/>
        <v>439000</v>
      </c>
      <c r="Q29" s="144">
        <f t="shared" si="15"/>
        <v>779000</v>
      </c>
      <c r="R29" s="144">
        <f t="shared" si="15"/>
        <v>397295</v>
      </c>
      <c r="S29" s="144">
        <f t="shared" si="15"/>
        <v>1176295</v>
      </c>
      <c r="T29" s="144">
        <f t="shared" si="15"/>
        <v>0</v>
      </c>
      <c r="U29" s="144">
        <f t="shared" si="15"/>
        <v>1176295</v>
      </c>
      <c r="V29" s="144">
        <f t="shared" si="15"/>
        <v>394900</v>
      </c>
      <c r="W29" s="144">
        <f t="shared" si="15"/>
        <v>1102498.77</v>
      </c>
      <c r="X29" s="144">
        <f t="shared" si="15"/>
        <v>468696.23</v>
      </c>
      <c r="Y29" s="144">
        <f t="shared" si="15"/>
        <v>373073.77</v>
      </c>
      <c r="Z29" s="144">
        <f t="shared" si="15"/>
        <v>841770</v>
      </c>
      <c r="AA29" s="246">
        <f>W29+Z29</f>
        <v>1944268.77</v>
      </c>
    </row>
    <row r="30" spans="2:27" s="84" customFormat="1" ht="12.75">
      <c r="B30" s="139">
        <v>1</v>
      </c>
      <c r="C30" s="820" t="s">
        <v>167</v>
      </c>
      <c r="D30" s="295" t="s">
        <v>8</v>
      </c>
      <c r="E30" s="163"/>
      <c r="F30" s="160"/>
      <c r="G30" s="293">
        <v>2732190</v>
      </c>
      <c r="H30" s="293">
        <v>208030</v>
      </c>
      <c r="I30" s="235">
        <v>2449272.63</v>
      </c>
      <c r="J30" s="293">
        <v>506390.7009980008</v>
      </c>
      <c r="K30" s="235">
        <f t="shared" si="0"/>
        <v>1942881.9290019991</v>
      </c>
      <c r="L30" s="235">
        <f t="shared" si="1"/>
        <v>161906.82741683326</v>
      </c>
      <c r="M30" s="235">
        <v>200200</v>
      </c>
      <c r="N30" s="293">
        <f t="shared" si="2"/>
        <v>408230</v>
      </c>
      <c r="O30" s="85">
        <v>0</v>
      </c>
      <c r="P30" s="85">
        <f t="shared" si="3"/>
        <v>200200</v>
      </c>
      <c r="Q30" s="228">
        <f t="shared" si="4"/>
        <v>408230</v>
      </c>
      <c r="R30" s="85">
        <f t="shared" si="5"/>
        <v>181181</v>
      </c>
      <c r="S30" s="228">
        <f t="shared" si="6"/>
        <v>589411</v>
      </c>
      <c r="T30" s="85">
        <v>838310</v>
      </c>
      <c r="U30" s="228">
        <f t="shared" si="7"/>
        <v>1427721</v>
      </c>
      <c r="V30" s="228">
        <v>748000</v>
      </c>
      <c r="W30" s="85">
        <v>364903.31</v>
      </c>
      <c r="X30" s="85">
        <f t="shared" si="8"/>
        <v>1810817.69</v>
      </c>
      <c r="Y30" s="85">
        <v>0</v>
      </c>
      <c r="Z30" s="85">
        <f t="shared" si="9"/>
        <v>1810817.69</v>
      </c>
    </row>
    <row r="31" spans="2:27" s="86" customFormat="1" ht="13.5" thickBot="1">
      <c r="B31" s="128"/>
      <c r="C31" s="823"/>
      <c r="D31" s="297" t="s">
        <v>7</v>
      </c>
      <c r="E31" s="2">
        <v>1338000</v>
      </c>
      <c r="F31" s="129"/>
      <c r="G31" s="144">
        <v>2732190</v>
      </c>
      <c r="H31" s="144">
        <f>H30</f>
        <v>208030</v>
      </c>
      <c r="I31" s="144">
        <f t="shared" ref="I31:Z31" si="16">I30</f>
        <v>2449272.63</v>
      </c>
      <c r="J31" s="144">
        <f t="shared" si="16"/>
        <v>506390.7009980008</v>
      </c>
      <c r="K31" s="144">
        <f t="shared" si="16"/>
        <v>1942881.9290019991</v>
      </c>
      <c r="L31" s="144">
        <f t="shared" si="16"/>
        <v>161906.82741683326</v>
      </c>
      <c r="M31" s="144">
        <f t="shared" si="16"/>
        <v>200200</v>
      </c>
      <c r="N31" s="144">
        <f t="shared" si="16"/>
        <v>408230</v>
      </c>
      <c r="O31" s="144">
        <f t="shared" si="16"/>
        <v>0</v>
      </c>
      <c r="P31" s="144">
        <f t="shared" si="16"/>
        <v>200200</v>
      </c>
      <c r="Q31" s="144">
        <f t="shared" si="16"/>
        <v>408230</v>
      </c>
      <c r="R31" s="144">
        <f t="shared" si="16"/>
        <v>181181</v>
      </c>
      <c r="S31" s="144">
        <f t="shared" si="16"/>
        <v>589411</v>
      </c>
      <c r="T31" s="144">
        <f t="shared" si="16"/>
        <v>838310</v>
      </c>
      <c r="U31" s="144">
        <f t="shared" si="16"/>
        <v>1427721</v>
      </c>
      <c r="V31" s="144">
        <f t="shared" si="16"/>
        <v>748000</v>
      </c>
      <c r="W31" s="144">
        <f t="shared" si="16"/>
        <v>364903.31</v>
      </c>
      <c r="X31" s="144">
        <f t="shared" si="16"/>
        <v>1810817.69</v>
      </c>
      <c r="Y31" s="144">
        <f t="shared" si="16"/>
        <v>0</v>
      </c>
      <c r="Z31" s="144">
        <f t="shared" si="16"/>
        <v>1810817.69</v>
      </c>
      <c r="AA31" s="246">
        <f>W31+Z31</f>
        <v>2175721</v>
      </c>
    </row>
    <row r="32" spans="2:27" s="22" customFormat="1" ht="12.75">
      <c r="B32" s="127">
        <v>1</v>
      </c>
      <c r="C32" s="826" t="s">
        <v>110</v>
      </c>
      <c r="D32" s="295" t="s">
        <v>8</v>
      </c>
      <c r="E32" s="163"/>
      <c r="F32" s="163"/>
      <c r="G32" s="317">
        <v>5405150</v>
      </c>
      <c r="H32" s="317">
        <v>632490</v>
      </c>
      <c r="I32" s="318">
        <v>7274331.9400000004</v>
      </c>
      <c r="J32" s="317">
        <v>2022371.0405529998</v>
      </c>
      <c r="K32" s="318">
        <f t="shared" si="0"/>
        <v>5251960.8994470006</v>
      </c>
      <c r="L32" s="318">
        <f t="shared" si="1"/>
        <v>437663.40828725003</v>
      </c>
      <c r="M32" s="318">
        <v>580000</v>
      </c>
      <c r="N32" s="317">
        <f t="shared" si="2"/>
        <v>1212490</v>
      </c>
      <c r="O32" s="85">
        <v>0</v>
      </c>
      <c r="P32" s="85">
        <f t="shared" si="3"/>
        <v>580000</v>
      </c>
      <c r="Q32" s="228">
        <f t="shared" si="4"/>
        <v>1212490</v>
      </c>
      <c r="R32" s="85">
        <f t="shared" si="5"/>
        <v>524900</v>
      </c>
      <c r="S32" s="228">
        <f t="shared" si="6"/>
        <v>1737390</v>
      </c>
      <c r="T32" s="85">
        <v>0</v>
      </c>
      <c r="U32" s="228">
        <f t="shared" si="7"/>
        <v>1737390</v>
      </c>
      <c r="V32" s="228">
        <v>700000</v>
      </c>
      <c r="W32" s="85">
        <v>1256056.1399999999</v>
      </c>
      <c r="X32" s="85">
        <f t="shared" si="8"/>
        <v>1181333.8600000001</v>
      </c>
      <c r="Y32" s="85">
        <f>V32*2-X32</f>
        <v>218666.1399999999</v>
      </c>
      <c r="Z32" s="85">
        <f t="shared" si="9"/>
        <v>1400000</v>
      </c>
    </row>
    <row r="33" spans="2:28" s="22" customFormat="1" ht="12.75" customHeight="1">
      <c r="B33" s="161">
        <v>2</v>
      </c>
      <c r="C33" s="827"/>
      <c r="D33" s="191" t="s">
        <v>211</v>
      </c>
      <c r="E33" s="87"/>
      <c r="F33" s="87"/>
      <c r="G33" s="228">
        <v>0</v>
      </c>
      <c r="H33" s="228">
        <v>0</v>
      </c>
      <c r="I33" s="85">
        <v>0</v>
      </c>
      <c r="J33" s="228">
        <v>0</v>
      </c>
      <c r="K33" s="85">
        <f t="shared" si="0"/>
        <v>0</v>
      </c>
      <c r="L33" s="85">
        <f t="shared" si="1"/>
        <v>0</v>
      </c>
      <c r="M33" s="85">
        <v>0</v>
      </c>
      <c r="N33" s="228">
        <f t="shared" si="2"/>
        <v>0</v>
      </c>
      <c r="O33" s="85">
        <v>0</v>
      </c>
      <c r="P33" s="85">
        <f t="shared" si="3"/>
        <v>0</v>
      </c>
      <c r="Q33" s="228">
        <f t="shared" si="4"/>
        <v>0</v>
      </c>
      <c r="R33" s="85">
        <f t="shared" si="5"/>
        <v>0</v>
      </c>
      <c r="S33" s="228">
        <f t="shared" si="6"/>
        <v>0</v>
      </c>
      <c r="T33" s="85">
        <v>0</v>
      </c>
      <c r="U33" s="228">
        <f t="shared" si="7"/>
        <v>0</v>
      </c>
      <c r="V33" s="228">
        <f>R33+T33</f>
        <v>0</v>
      </c>
      <c r="W33" s="85">
        <v>0</v>
      </c>
      <c r="X33" s="85">
        <f t="shared" si="8"/>
        <v>0</v>
      </c>
      <c r="Y33" s="85">
        <f>V33*2-X33</f>
        <v>0</v>
      </c>
      <c r="Z33" s="85">
        <f t="shared" si="9"/>
        <v>0</v>
      </c>
    </row>
    <row r="34" spans="2:28" s="22" customFormat="1" ht="12.75">
      <c r="B34" s="161">
        <v>3</v>
      </c>
      <c r="C34" s="827"/>
      <c r="D34" s="296" t="s">
        <v>51</v>
      </c>
      <c r="E34" s="87"/>
      <c r="F34" s="87"/>
      <c r="G34" s="228">
        <v>0</v>
      </c>
      <c r="H34" s="228">
        <v>0</v>
      </c>
      <c r="I34" s="85">
        <v>0</v>
      </c>
      <c r="J34" s="228">
        <v>0</v>
      </c>
      <c r="K34" s="85">
        <f t="shared" si="0"/>
        <v>0</v>
      </c>
      <c r="L34" s="85">
        <f t="shared" si="1"/>
        <v>0</v>
      </c>
      <c r="M34" s="85">
        <v>0</v>
      </c>
      <c r="N34" s="228">
        <f t="shared" si="2"/>
        <v>0</v>
      </c>
      <c r="O34" s="85">
        <v>0</v>
      </c>
      <c r="P34" s="85">
        <f t="shared" si="3"/>
        <v>0</v>
      </c>
      <c r="Q34" s="228">
        <f t="shared" si="4"/>
        <v>0</v>
      </c>
      <c r="R34" s="85">
        <f t="shared" si="5"/>
        <v>0</v>
      </c>
      <c r="S34" s="228">
        <f t="shared" si="6"/>
        <v>0</v>
      </c>
      <c r="T34" s="85">
        <v>0</v>
      </c>
      <c r="U34" s="228">
        <f t="shared" si="7"/>
        <v>0</v>
      </c>
      <c r="V34" s="228">
        <f>R34+T34</f>
        <v>0</v>
      </c>
      <c r="W34" s="85">
        <v>0</v>
      </c>
      <c r="X34" s="85">
        <f t="shared" si="8"/>
        <v>0</v>
      </c>
      <c r="Y34" s="85">
        <f>V34*2-X34</f>
        <v>0</v>
      </c>
      <c r="Z34" s="85">
        <f t="shared" si="9"/>
        <v>0</v>
      </c>
    </row>
    <row r="35" spans="2:28" s="22" customFormat="1" ht="13.5" thickBot="1">
      <c r="B35" s="128"/>
      <c r="C35" s="828"/>
      <c r="D35" s="2" t="s">
        <v>7</v>
      </c>
      <c r="E35" s="2">
        <v>4365000</v>
      </c>
      <c r="F35" s="129"/>
      <c r="G35" s="144">
        <v>5405150</v>
      </c>
      <c r="H35" s="144">
        <f t="shared" ref="H35:Z35" si="17">SUM(H32:H34)</f>
        <v>632490</v>
      </c>
      <c r="I35" s="236">
        <f t="shared" si="17"/>
        <v>7274331.9400000004</v>
      </c>
      <c r="J35" s="236">
        <f t="shared" si="17"/>
        <v>2022371.0405529998</v>
      </c>
      <c r="K35" s="236">
        <f t="shared" si="17"/>
        <v>5251960.8994470006</v>
      </c>
      <c r="L35" s="236">
        <f t="shared" si="17"/>
        <v>437663.40828725003</v>
      </c>
      <c r="M35" s="236">
        <f t="shared" si="17"/>
        <v>580000</v>
      </c>
      <c r="N35" s="144">
        <f t="shared" si="17"/>
        <v>1212490</v>
      </c>
      <c r="O35" s="144">
        <f t="shared" si="17"/>
        <v>0</v>
      </c>
      <c r="P35" s="144">
        <f t="shared" si="17"/>
        <v>580000</v>
      </c>
      <c r="Q35" s="144">
        <f t="shared" si="17"/>
        <v>1212490</v>
      </c>
      <c r="R35" s="144">
        <f t="shared" si="17"/>
        <v>524900</v>
      </c>
      <c r="S35" s="144">
        <f t="shared" si="17"/>
        <v>1737390</v>
      </c>
      <c r="T35" s="144">
        <f t="shared" si="17"/>
        <v>0</v>
      </c>
      <c r="U35" s="144">
        <f t="shared" si="17"/>
        <v>1737390</v>
      </c>
      <c r="V35" s="144">
        <f t="shared" si="17"/>
        <v>700000</v>
      </c>
      <c r="W35" s="144">
        <f t="shared" si="17"/>
        <v>1256056.1399999999</v>
      </c>
      <c r="X35" s="144">
        <f t="shared" si="17"/>
        <v>1181333.8600000001</v>
      </c>
      <c r="Y35" s="144">
        <f t="shared" si="17"/>
        <v>218666.1399999999</v>
      </c>
      <c r="Z35" s="144">
        <f t="shared" si="17"/>
        <v>1400000</v>
      </c>
      <c r="AA35" s="246">
        <f>W35+Z35</f>
        <v>2656056.1399999997</v>
      </c>
    </row>
    <row r="36" spans="2:28" s="84" customFormat="1" ht="12.75">
      <c r="B36" s="158">
        <v>1</v>
      </c>
      <c r="C36" s="824" t="s">
        <v>245</v>
      </c>
      <c r="D36" s="298" t="s">
        <v>8</v>
      </c>
      <c r="E36" s="160"/>
      <c r="F36" s="160"/>
      <c r="G36" s="293">
        <v>302660</v>
      </c>
      <c r="H36" s="293">
        <v>26000</v>
      </c>
      <c r="I36" s="235">
        <v>438776.13</v>
      </c>
      <c r="J36" s="293">
        <v>134111.33730000001</v>
      </c>
      <c r="K36" s="235">
        <f t="shared" si="0"/>
        <v>304664.79269999999</v>
      </c>
      <c r="L36" s="235">
        <f t="shared" si="1"/>
        <v>25388.732724999998</v>
      </c>
      <c r="M36" s="235">
        <v>47130</v>
      </c>
      <c r="N36" s="293">
        <f t="shared" si="2"/>
        <v>73130</v>
      </c>
      <c r="O36" s="85">
        <v>0</v>
      </c>
      <c r="P36" s="85">
        <f t="shared" si="3"/>
        <v>47130</v>
      </c>
      <c r="Q36" s="228">
        <f t="shared" si="4"/>
        <v>73130</v>
      </c>
      <c r="R36" s="85">
        <f t="shared" si="5"/>
        <v>42653</v>
      </c>
      <c r="S36" s="228">
        <f t="shared" si="6"/>
        <v>115783</v>
      </c>
      <c r="T36" s="85">
        <v>0</v>
      </c>
      <c r="U36" s="228">
        <f t="shared" si="7"/>
        <v>115783</v>
      </c>
      <c r="V36" s="228">
        <v>45000</v>
      </c>
      <c r="W36" s="85">
        <v>115318.07</v>
      </c>
      <c r="X36" s="85">
        <f t="shared" si="8"/>
        <v>45464.929999999993</v>
      </c>
      <c r="Y36" s="85">
        <v>11217</v>
      </c>
      <c r="Z36" s="85">
        <f t="shared" si="9"/>
        <v>56681.929999999993</v>
      </c>
    </row>
    <row r="37" spans="2:28" s="86" customFormat="1" ht="13.5" thickBot="1">
      <c r="B37" s="128"/>
      <c r="C37" s="823"/>
      <c r="D37" s="297" t="s">
        <v>7</v>
      </c>
      <c r="E37" s="2">
        <v>172000</v>
      </c>
      <c r="F37" s="129"/>
      <c r="G37" s="144">
        <v>302660</v>
      </c>
      <c r="H37" s="144">
        <f>H36</f>
        <v>26000</v>
      </c>
      <c r="I37" s="236">
        <v>438776.13</v>
      </c>
      <c r="J37" s="144">
        <f t="shared" ref="J37:Z37" si="18">J36</f>
        <v>134111.33730000001</v>
      </c>
      <c r="K37" s="144">
        <f t="shared" si="18"/>
        <v>304664.79269999999</v>
      </c>
      <c r="L37" s="144">
        <f t="shared" si="18"/>
        <v>25388.732724999998</v>
      </c>
      <c r="M37" s="144">
        <f t="shared" si="18"/>
        <v>47130</v>
      </c>
      <c r="N37" s="144">
        <f t="shared" si="18"/>
        <v>73130</v>
      </c>
      <c r="O37" s="144">
        <f t="shared" si="18"/>
        <v>0</v>
      </c>
      <c r="P37" s="144">
        <f t="shared" si="18"/>
        <v>47130</v>
      </c>
      <c r="Q37" s="144">
        <f t="shared" si="18"/>
        <v>73130</v>
      </c>
      <c r="R37" s="144">
        <f t="shared" si="18"/>
        <v>42653</v>
      </c>
      <c r="S37" s="144">
        <f t="shared" si="18"/>
        <v>115783</v>
      </c>
      <c r="T37" s="144">
        <f t="shared" si="18"/>
        <v>0</v>
      </c>
      <c r="U37" s="144">
        <f t="shared" si="18"/>
        <v>115783</v>
      </c>
      <c r="V37" s="144">
        <f t="shared" si="18"/>
        <v>45000</v>
      </c>
      <c r="W37" s="144">
        <f t="shared" si="18"/>
        <v>115318.07</v>
      </c>
      <c r="X37" s="144">
        <f t="shared" si="18"/>
        <v>45464.929999999993</v>
      </c>
      <c r="Y37" s="144">
        <f t="shared" si="18"/>
        <v>11217</v>
      </c>
      <c r="Z37" s="144">
        <f t="shared" si="18"/>
        <v>56681.929999999993</v>
      </c>
      <c r="AA37" s="246">
        <f>W37+Z37</f>
        <v>172000</v>
      </c>
      <c r="AB37" s="246"/>
    </row>
    <row r="38" spans="2:28" s="84" customFormat="1" ht="12.75">
      <c r="B38" s="139">
        <v>1</v>
      </c>
      <c r="C38" s="820" t="s">
        <v>267</v>
      </c>
      <c r="D38" s="295" t="s">
        <v>8</v>
      </c>
      <c r="E38" s="163"/>
      <c r="F38" s="163"/>
      <c r="G38" s="317">
        <v>618000</v>
      </c>
      <c r="H38" s="317">
        <v>0</v>
      </c>
      <c r="I38" s="318">
        <v>56467.93</v>
      </c>
      <c r="J38" s="317">
        <v>183520.76040000006</v>
      </c>
      <c r="K38" s="318">
        <v>0</v>
      </c>
      <c r="L38" s="318">
        <v>0</v>
      </c>
      <c r="M38" s="318">
        <v>0</v>
      </c>
      <c r="N38" s="317">
        <v>0</v>
      </c>
      <c r="O38" s="85">
        <v>0</v>
      </c>
      <c r="P38" s="85">
        <f t="shared" si="3"/>
        <v>0</v>
      </c>
      <c r="Q38" s="228">
        <f t="shared" si="4"/>
        <v>0</v>
      </c>
      <c r="R38" s="85">
        <f t="shared" si="5"/>
        <v>0</v>
      </c>
      <c r="S38" s="228">
        <f t="shared" si="6"/>
        <v>0</v>
      </c>
      <c r="T38" s="85">
        <v>0</v>
      </c>
      <c r="U38" s="228">
        <f t="shared" si="7"/>
        <v>0</v>
      </c>
      <c r="V38" s="228">
        <v>32000</v>
      </c>
      <c r="W38" s="85">
        <v>0</v>
      </c>
      <c r="X38" s="85">
        <f t="shared" si="8"/>
        <v>32000</v>
      </c>
      <c r="Y38" s="85">
        <v>0</v>
      </c>
      <c r="Z38" s="85">
        <f t="shared" si="9"/>
        <v>32000</v>
      </c>
    </row>
    <row r="39" spans="2:28" s="86" customFormat="1" ht="13.5" thickBot="1">
      <c r="B39" s="128"/>
      <c r="C39" s="823"/>
      <c r="D39" s="297" t="s">
        <v>7</v>
      </c>
      <c r="E39" s="2">
        <v>32000</v>
      </c>
      <c r="F39" s="129"/>
      <c r="G39" s="144">
        <v>618000</v>
      </c>
      <c r="H39" s="144">
        <v>0</v>
      </c>
      <c r="I39" s="236">
        <f t="shared" ref="I39:Z39" si="19">I38</f>
        <v>56467.93</v>
      </c>
      <c r="J39" s="236">
        <f t="shared" si="19"/>
        <v>183520.76040000006</v>
      </c>
      <c r="K39" s="236">
        <f t="shared" si="19"/>
        <v>0</v>
      </c>
      <c r="L39" s="236">
        <f t="shared" si="19"/>
        <v>0</v>
      </c>
      <c r="M39" s="236">
        <f t="shared" si="19"/>
        <v>0</v>
      </c>
      <c r="N39" s="144">
        <f t="shared" si="19"/>
        <v>0</v>
      </c>
      <c r="O39" s="144">
        <f t="shared" si="19"/>
        <v>0</v>
      </c>
      <c r="P39" s="144">
        <f t="shared" si="19"/>
        <v>0</v>
      </c>
      <c r="Q39" s="144">
        <f t="shared" si="19"/>
        <v>0</v>
      </c>
      <c r="R39" s="144">
        <f t="shared" si="19"/>
        <v>0</v>
      </c>
      <c r="S39" s="144">
        <f t="shared" si="19"/>
        <v>0</v>
      </c>
      <c r="T39" s="144">
        <f t="shared" si="19"/>
        <v>0</v>
      </c>
      <c r="U39" s="144">
        <f t="shared" si="19"/>
        <v>0</v>
      </c>
      <c r="V39" s="144">
        <f t="shared" si="19"/>
        <v>32000</v>
      </c>
      <c r="W39" s="144">
        <f t="shared" si="19"/>
        <v>0</v>
      </c>
      <c r="X39" s="144">
        <f t="shared" si="19"/>
        <v>32000</v>
      </c>
      <c r="Y39" s="144">
        <f t="shared" si="19"/>
        <v>0</v>
      </c>
      <c r="Z39" s="144">
        <f t="shared" si="19"/>
        <v>32000</v>
      </c>
      <c r="AA39" s="246">
        <f>W39+Z39</f>
        <v>32000</v>
      </c>
    </row>
    <row r="40" spans="2:28" s="84" customFormat="1" ht="12.75">
      <c r="B40" s="158">
        <v>1</v>
      </c>
      <c r="C40" s="824" t="s">
        <v>2</v>
      </c>
      <c r="D40" s="298" t="s">
        <v>8</v>
      </c>
      <c r="E40" s="160"/>
      <c r="F40" s="160"/>
      <c r="G40" s="293">
        <v>3003710.54</v>
      </c>
      <c r="H40" s="293">
        <f>ROUND(G40*475480/4411810,0)</f>
        <v>323723</v>
      </c>
      <c r="I40" s="235">
        <v>4360299.0199999996</v>
      </c>
      <c r="J40" s="293">
        <v>375106.0474650003</v>
      </c>
      <c r="K40" s="235">
        <f t="shared" si="0"/>
        <v>3985192.9725349993</v>
      </c>
      <c r="L40" s="235">
        <f t="shared" si="1"/>
        <v>332099.4143779166</v>
      </c>
      <c r="M40" s="235">
        <v>403000</v>
      </c>
      <c r="N40" s="293">
        <f t="shared" si="2"/>
        <v>726723</v>
      </c>
      <c r="O40" s="85">
        <v>0</v>
      </c>
      <c r="P40" s="85">
        <f t="shared" si="3"/>
        <v>403000</v>
      </c>
      <c r="Q40" s="228">
        <f t="shared" si="4"/>
        <v>726723</v>
      </c>
      <c r="R40" s="85">
        <v>364647</v>
      </c>
      <c r="S40" s="228">
        <f t="shared" si="6"/>
        <v>1091370</v>
      </c>
      <c r="T40" s="85">
        <v>0</v>
      </c>
      <c r="U40" s="228">
        <f t="shared" si="7"/>
        <v>1091370</v>
      </c>
      <c r="V40" s="228">
        <v>365000</v>
      </c>
      <c r="W40" s="85">
        <v>722095.56</v>
      </c>
      <c r="X40" s="85">
        <f t="shared" si="8"/>
        <v>734274.44</v>
      </c>
      <c r="Y40" s="85">
        <v>0</v>
      </c>
      <c r="Z40" s="85">
        <f t="shared" si="9"/>
        <v>734274.44</v>
      </c>
    </row>
    <row r="41" spans="2:28" s="84" customFormat="1" ht="12.75" customHeight="1">
      <c r="B41" s="140">
        <v>2</v>
      </c>
      <c r="C41" s="821"/>
      <c r="D41" s="191" t="s">
        <v>211</v>
      </c>
      <c r="E41" s="5"/>
      <c r="F41" s="5"/>
      <c r="G41" s="228">
        <v>411777.97</v>
      </c>
      <c r="H41" s="293">
        <f>ROUND(G41*475480/4411810,0)</f>
        <v>44379</v>
      </c>
      <c r="I41" s="85">
        <v>294830.43</v>
      </c>
      <c r="J41" s="228">
        <v>101056.2099999999</v>
      </c>
      <c r="K41" s="85">
        <f t="shared" si="0"/>
        <v>193774.22000000009</v>
      </c>
      <c r="L41" s="85">
        <f t="shared" si="1"/>
        <v>16147.851666666675</v>
      </c>
      <c r="M41" s="85">
        <v>4800</v>
      </c>
      <c r="N41" s="228">
        <f t="shared" si="2"/>
        <v>49179</v>
      </c>
      <c r="O41" s="85">
        <v>0</v>
      </c>
      <c r="P41" s="85">
        <f t="shared" si="3"/>
        <v>4800</v>
      </c>
      <c r="Q41" s="228">
        <f t="shared" si="4"/>
        <v>49179</v>
      </c>
      <c r="R41" s="85">
        <f t="shared" si="5"/>
        <v>4344</v>
      </c>
      <c r="S41" s="228">
        <f t="shared" si="6"/>
        <v>53523</v>
      </c>
      <c r="T41" s="85">
        <v>0</v>
      </c>
      <c r="U41" s="228">
        <f t="shared" si="7"/>
        <v>53523</v>
      </c>
      <c r="V41" s="228">
        <v>4400</v>
      </c>
      <c r="W41" s="85">
        <v>2910.9500000000003</v>
      </c>
      <c r="X41" s="85">
        <f t="shared" si="8"/>
        <v>55012.05</v>
      </c>
      <c r="Y41" s="85">
        <v>0</v>
      </c>
      <c r="Z41" s="85">
        <f t="shared" si="9"/>
        <v>55012.05</v>
      </c>
    </row>
    <row r="42" spans="2:28" s="84" customFormat="1" ht="12.75" customHeight="1">
      <c r="B42" s="174">
        <v>3</v>
      </c>
      <c r="C42" s="822"/>
      <c r="D42" s="5" t="s">
        <v>188</v>
      </c>
      <c r="E42" s="5"/>
      <c r="F42" s="5"/>
      <c r="G42" s="228">
        <v>8483.74</v>
      </c>
      <c r="H42" s="293">
        <f>ROUND(G42*475480/4411810,0)</f>
        <v>914</v>
      </c>
      <c r="I42" s="85">
        <v>0</v>
      </c>
      <c r="J42" s="228">
        <v>0</v>
      </c>
      <c r="K42" s="85">
        <f t="shared" si="0"/>
        <v>0</v>
      </c>
      <c r="L42" s="85">
        <f t="shared" si="1"/>
        <v>0</v>
      </c>
      <c r="M42" s="85">
        <v>0</v>
      </c>
      <c r="N42" s="228">
        <f t="shared" si="2"/>
        <v>914</v>
      </c>
      <c r="O42" s="85">
        <v>0</v>
      </c>
      <c r="P42" s="85">
        <f t="shared" si="3"/>
        <v>0</v>
      </c>
      <c r="Q42" s="228">
        <f t="shared" si="4"/>
        <v>914</v>
      </c>
      <c r="R42" s="85">
        <f t="shared" si="5"/>
        <v>0</v>
      </c>
      <c r="S42" s="228">
        <f t="shared" si="6"/>
        <v>914</v>
      </c>
      <c r="T42" s="85">
        <v>0</v>
      </c>
      <c r="U42" s="228">
        <f t="shared" si="7"/>
        <v>914</v>
      </c>
      <c r="V42" s="228">
        <f>R42+T42</f>
        <v>0</v>
      </c>
      <c r="W42" s="85">
        <v>0</v>
      </c>
      <c r="X42" s="85">
        <f t="shared" si="8"/>
        <v>914</v>
      </c>
      <c r="Y42" s="85">
        <v>0</v>
      </c>
      <c r="Z42" s="85">
        <f t="shared" si="9"/>
        <v>914</v>
      </c>
    </row>
    <row r="43" spans="2:28" s="84" customFormat="1" ht="12.75">
      <c r="B43" s="174">
        <v>4</v>
      </c>
      <c r="C43" s="822"/>
      <c r="D43" s="296" t="s">
        <v>51</v>
      </c>
      <c r="E43" s="5"/>
      <c r="F43" s="130"/>
      <c r="G43" s="293">
        <v>987837.75</v>
      </c>
      <c r="H43" s="293">
        <f>ROUND(G43*475480/4411810,0)</f>
        <v>106464</v>
      </c>
      <c r="I43" s="85">
        <v>1224107.6100000001</v>
      </c>
      <c r="J43" s="228">
        <v>112593.04000000001</v>
      </c>
      <c r="K43" s="85">
        <f t="shared" si="0"/>
        <v>1111514.57</v>
      </c>
      <c r="L43" s="85">
        <f t="shared" si="1"/>
        <v>92626.214166666672</v>
      </c>
      <c r="M43" s="85">
        <v>97600</v>
      </c>
      <c r="N43" s="228">
        <f t="shared" si="2"/>
        <v>204064</v>
      </c>
      <c r="O43" s="85">
        <v>150000</v>
      </c>
      <c r="P43" s="85">
        <f t="shared" si="3"/>
        <v>247600</v>
      </c>
      <c r="Q43" s="228">
        <f t="shared" si="4"/>
        <v>354064</v>
      </c>
      <c r="R43" s="85">
        <f t="shared" si="5"/>
        <v>224078</v>
      </c>
      <c r="S43" s="228">
        <f t="shared" si="6"/>
        <v>578142</v>
      </c>
      <c r="T43" s="85">
        <v>0</v>
      </c>
      <c r="U43" s="228">
        <f t="shared" si="7"/>
        <v>578142</v>
      </c>
      <c r="V43" s="228">
        <v>225000</v>
      </c>
      <c r="W43" s="85">
        <v>556925.1</v>
      </c>
      <c r="X43" s="85">
        <f t="shared" si="8"/>
        <v>246216.90000000002</v>
      </c>
      <c r="Y43" s="85">
        <f>V43*2-X43</f>
        <v>203783.09999999998</v>
      </c>
      <c r="Z43" s="85">
        <f t="shared" si="9"/>
        <v>450000</v>
      </c>
    </row>
    <row r="44" spans="2:28" s="84" customFormat="1" ht="12.75">
      <c r="B44" s="174"/>
      <c r="C44" s="822"/>
      <c r="D44" s="325" t="s">
        <v>285</v>
      </c>
      <c r="E44" s="175"/>
      <c r="F44" s="270"/>
      <c r="G44" s="292">
        <v>977800</v>
      </c>
      <c r="H44" s="292">
        <v>50000</v>
      </c>
      <c r="I44" s="323">
        <v>0</v>
      </c>
      <c r="J44" s="324">
        <v>0</v>
      </c>
      <c r="K44" s="324">
        <v>0</v>
      </c>
      <c r="L44" s="324">
        <f t="shared" si="1"/>
        <v>0</v>
      </c>
      <c r="M44" s="324">
        <v>61000</v>
      </c>
      <c r="N44" s="228">
        <f t="shared" si="2"/>
        <v>111000</v>
      </c>
      <c r="O44" s="85">
        <v>0</v>
      </c>
      <c r="P44" s="85">
        <f t="shared" si="3"/>
        <v>61000</v>
      </c>
      <c r="Q44" s="228">
        <f t="shared" si="4"/>
        <v>111000</v>
      </c>
      <c r="R44" s="85">
        <v>60000</v>
      </c>
      <c r="S44" s="228">
        <f t="shared" si="6"/>
        <v>171000</v>
      </c>
      <c r="T44" s="85">
        <v>0</v>
      </c>
      <c r="U44" s="228">
        <f t="shared" si="7"/>
        <v>171000</v>
      </c>
      <c r="V44" s="228">
        <v>61000</v>
      </c>
      <c r="W44" s="85">
        <v>171000</v>
      </c>
      <c r="X44" s="85">
        <f t="shared" si="8"/>
        <v>61000</v>
      </c>
      <c r="Y44" s="85">
        <f>V44*2-X44</f>
        <v>61000</v>
      </c>
      <c r="Z44" s="85">
        <f t="shared" si="9"/>
        <v>122000</v>
      </c>
    </row>
    <row r="45" spans="2:28" s="22" customFormat="1" ht="13.5" thickBot="1">
      <c r="B45" s="128"/>
      <c r="C45" s="823"/>
      <c r="D45" s="297" t="s">
        <v>7</v>
      </c>
      <c r="E45" s="2">
        <v>3529000</v>
      </c>
      <c r="F45" s="129"/>
      <c r="G45" s="144">
        <f>SUM(G40:G44)</f>
        <v>5389610</v>
      </c>
      <c r="H45" s="144">
        <f t="shared" ref="H45:Z45" si="20">SUM(H40:H44)</f>
        <v>525480</v>
      </c>
      <c r="I45" s="144">
        <f t="shared" si="20"/>
        <v>5879237.0599999996</v>
      </c>
      <c r="J45" s="144">
        <f t="shared" si="20"/>
        <v>588755.29746500019</v>
      </c>
      <c r="K45" s="144">
        <f t="shared" si="20"/>
        <v>5290481.7625349993</v>
      </c>
      <c r="L45" s="144">
        <f t="shared" si="20"/>
        <v>440873.48021124996</v>
      </c>
      <c r="M45" s="144">
        <f t="shared" si="20"/>
        <v>566400</v>
      </c>
      <c r="N45" s="144">
        <f t="shared" si="20"/>
        <v>1091880</v>
      </c>
      <c r="O45" s="144">
        <f t="shared" si="20"/>
        <v>150000</v>
      </c>
      <c r="P45" s="144">
        <f t="shared" si="20"/>
        <v>716400</v>
      </c>
      <c r="Q45" s="144">
        <f t="shared" si="20"/>
        <v>1241880</v>
      </c>
      <c r="R45" s="144">
        <f t="shared" si="20"/>
        <v>653069</v>
      </c>
      <c r="S45" s="144">
        <f t="shared" si="20"/>
        <v>1894949</v>
      </c>
      <c r="T45" s="144">
        <f t="shared" si="20"/>
        <v>0</v>
      </c>
      <c r="U45" s="144">
        <f t="shared" si="20"/>
        <v>1894949</v>
      </c>
      <c r="V45" s="144">
        <f t="shared" si="20"/>
        <v>655400</v>
      </c>
      <c r="W45" s="144">
        <f t="shared" si="20"/>
        <v>1452931.6099999999</v>
      </c>
      <c r="X45" s="144">
        <f t="shared" si="20"/>
        <v>1097417.3900000001</v>
      </c>
      <c r="Y45" s="144">
        <f t="shared" si="20"/>
        <v>264783.09999999998</v>
      </c>
      <c r="Z45" s="144">
        <f t="shared" si="20"/>
        <v>1362200.49</v>
      </c>
      <c r="AA45" s="246">
        <f>W45+Z45</f>
        <v>2815132.0999999996</v>
      </c>
    </row>
    <row r="46" spans="2:28" s="22" customFormat="1" ht="13.5" thickBot="1">
      <c r="B46" s="319"/>
      <c r="C46" s="319" t="s">
        <v>7</v>
      </c>
      <c r="D46" s="320"/>
      <c r="E46" s="321">
        <f t="shared" ref="E46:Z46" si="21">E17+E31+E8+E29+E45+E12+E21+E24+E35+E37+E39</f>
        <v>38445000</v>
      </c>
      <c r="F46" s="321">
        <v>7211000</v>
      </c>
      <c r="G46" s="294">
        <f t="shared" si="21"/>
        <v>71731280</v>
      </c>
      <c r="H46" s="294">
        <f t="shared" si="21"/>
        <v>5562000</v>
      </c>
      <c r="I46" s="294">
        <f t="shared" si="21"/>
        <v>74543385.780000016</v>
      </c>
      <c r="J46" s="294">
        <f t="shared" si="21"/>
        <v>10100062.035939848</v>
      </c>
      <c r="K46" s="294">
        <f t="shared" si="21"/>
        <v>65324058.335683994</v>
      </c>
      <c r="L46" s="294">
        <f t="shared" si="21"/>
        <v>5443671.5279736668</v>
      </c>
      <c r="M46" s="294">
        <f t="shared" si="21"/>
        <v>6966120</v>
      </c>
      <c r="N46" s="294">
        <f t="shared" si="21"/>
        <v>12528120</v>
      </c>
      <c r="O46" s="294">
        <f t="shared" si="21"/>
        <v>150000</v>
      </c>
      <c r="P46" s="294">
        <f t="shared" si="21"/>
        <v>7116120</v>
      </c>
      <c r="Q46" s="294">
        <f t="shared" si="21"/>
        <v>12678120</v>
      </c>
      <c r="R46" s="294">
        <f t="shared" si="21"/>
        <v>6440200</v>
      </c>
      <c r="S46" s="294">
        <f t="shared" si="21"/>
        <v>19118320</v>
      </c>
      <c r="T46" s="294">
        <f t="shared" si="21"/>
        <v>1241410</v>
      </c>
      <c r="U46" s="294">
        <f t="shared" si="21"/>
        <v>20359730</v>
      </c>
      <c r="V46" s="294">
        <f t="shared" si="21"/>
        <v>7400630</v>
      </c>
      <c r="W46" s="294">
        <f t="shared" si="21"/>
        <v>17743371.32</v>
      </c>
      <c r="X46" s="294">
        <f t="shared" si="21"/>
        <v>10016988.68</v>
      </c>
      <c r="Y46" s="294">
        <f t="shared" si="21"/>
        <v>5201043.68</v>
      </c>
      <c r="Z46" s="294">
        <f t="shared" si="21"/>
        <v>15218032.359999999</v>
      </c>
    </row>
    <row r="47" spans="2:28" s="22" customFormat="1" ht="12.75">
      <c r="B47" s="6"/>
      <c r="C47" s="6"/>
      <c r="D47" s="6"/>
      <c r="E47" s="3"/>
      <c r="F47" s="3"/>
      <c r="L47" s="69"/>
      <c r="M47" s="69"/>
      <c r="O47" s="69"/>
      <c r="Q47" s="69"/>
      <c r="R47" s="69"/>
      <c r="S47" s="69"/>
      <c r="T47" s="69"/>
    </row>
    <row r="48" spans="2:28" s="19" customFormat="1" ht="12.75">
      <c r="B48" s="727" t="s">
        <v>96</v>
      </c>
      <c r="C48" s="727"/>
      <c r="D48" s="299"/>
      <c r="E48" s="225"/>
      <c r="F48" s="225"/>
      <c r="G48" s="20"/>
      <c r="H48" s="20"/>
      <c r="I48" s="20"/>
      <c r="J48" s="20"/>
      <c r="K48" s="20"/>
      <c r="L48" s="20"/>
      <c r="M48" s="20"/>
      <c r="O48" s="20"/>
      <c r="Q48" s="20"/>
      <c r="R48" s="20"/>
      <c r="S48" s="20"/>
      <c r="T48" s="20"/>
    </row>
    <row r="49" spans="2:26" s="19" customFormat="1" ht="12.75">
      <c r="B49" s="155" t="s">
        <v>185</v>
      </c>
      <c r="C49" s="155"/>
      <c r="F49" s="20"/>
      <c r="G49" s="20"/>
      <c r="H49" s="20"/>
      <c r="I49" s="20"/>
      <c r="J49" s="20"/>
      <c r="K49" s="20"/>
      <c r="L49" s="20"/>
      <c r="M49" s="20"/>
      <c r="O49" s="20"/>
      <c r="Q49" s="20"/>
      <c r="R49" s="20">
        <v>6440200</v>
      </c>
      <c r="S49" s="20"/>
      <c r="T49" s="20">
        <f>R46+T46</f>
        <v>7681610</v>
      </c>
      <c r="W49" s="20">
        <v>17572371.32</v>
      </c>
    </row>
    <row r="50" spans="2:26" s="7" customFormat="1" ht="12.75">
      <c r="B50" s="24"/>
      <c r="C50" s="23"/>
      <c r="K50" s="14"/>
      <c r="L50" s="14"/>
      <c r="M50" s="14">
        <v>7211000</v>
      </c>
      <c r="N50" s="14">
        <f>M50-M46</f>
        <v>244880</v>
      </c>
      <c r="O50" s="14"/>
      <c r="Q50" s="14"/>
      <c r="R50" s="14"/>
      <c r="S50" s="14"/>
      <c r="T50" s="14"/>
      <c r="V50" s="14"/>
      <c r="W50" s="14"/>
      <c r="X50" s="14"/>
      <c r="Y50" s="14"/>
      <c r="Z50" s="14"/>
    </row>
    <row r="51" spans="2:26" s="113" customFormat="1" ht="12.75">
      <c r="B51" s="20"/>
      <c r="C51" s="114"/>
      <c r="G51" s="114"/>
      <c r="H51" s="114"/>
      <c r="I51" s="114"/>
      <c r="J51" s="114"/>
      <c r="L51" s="114"/>
      <c r="M51" s="114"/>
      <c r="O51" s="114"/>
      <c r="Q51" s="114"/>
      <c r="R51" s="336"/>
      <c r="S51" s="114"/>
      <c r="T51" s="114"/>
      <c r="W51" s="114"/>
    </row>
    <row r="52" spans="2:26" s="36" customFormat="1" ht="12.75">
      <c r="C52" s="64"/>
      <c r="L52" s="54"/>
      <c r="M52" s="54"/>
      <c r="O52" s="54"/>
      <c r="Q52" s="54"/>
      <c r="R52" s="54"/>
      <c r="S52" s="54"/>
      <c r="T52" s="54"/>
    </row>
    <row r="53" spans="2:26" s="36" customFormat="1" ht="12.75">
      <c r="C53" s="8" t="s">
        <v>7</v>
      </c>
      <c r="D53" s="300">
        <v>525480</v>
      </c>
      <c r="E53" s="54"/>
      <c r="F53" s="54"/>
      <c r="L53" s="54"/>
      <c r="M53" s="54"/>
      <c r="O53" s="54"/>
      <c r="Q53" s="54"/>
      <c r="R53" s="54"/>
      <c r="S53" s="54"/>
      <c r="T53" s="54"/>
      <c r="W53" s="54">
        <f>W46-W49</f>
        <v>171000</v>
      </c>
    </row>
    <row r="54" spans="2:26" ht="12.75">
      <c r="C54" s="221" t="s">
        <v>241</v>
      </c>
      <c r="D54" s="230">
        <v>50000</v>
      </c>
      <c r="E54" s="322">
        <v>61000</v>
      </c>
      <c r="F54" s="322">
        <f>D54+E54</f>
        <v>111000</v>
      </c>
      <c r="G54" s="34"/>
      <c r="H54" s="34"/>
      <c r="I54" s="34"/>
      <c r="J54" s="34"/>
    </row>
    <row r="55" spans="2:26" s="48" customFormat="1" ht="12.75">
      <c r="C55" s="167" t="s">
        <v>247</v>
      </c>
      <c r="D55" s="167">
        <f>D53-D54</f>
        <v>475480</v>
      </c>
      <c r="E55" s="167"/>
      <c r="F55" s="167"/>
      <c r="L55" s="50"/>
      <c r="M55" s="50"/>
      <c r="O55" s="50"/>
      <c r="Q55" s="50"/>
      <c r="R55" s="50"/>
      <c r="S55" s="50"/>
      <c r="T55" s="50"/>
    </row>
    <row r="56" spans="2:26" ht="12.75"/>
    <row r="57" spans="2:26" ht="45" customHeight="1">
      <c r="D57" s="34"/>
    </row>
  </sheetData>
  <sheetProtection selectLockedCells="1" selectUnlockedCells="1"/>
  <autoFilter ref="D1:D56"/>
  <mergeCells count="12">
    <mergeCell ref="C36:C37"/>
    <mergeCell ref="C38:C39"/>
    <mergeCell ref="B48:C48"/>
    <mergeCell ref="C30:C31"/>
    <mergeCell ref="C32:C35"/>
    <mergeCell ref="C40:C45"/>
    <mergeCell ref="C5:C8"/>
    <mergeCell ref="C9:C12"/>
    <mergeCell ref="C13:C17"/>
    <mergeCell ref="C18:C21"/>
    <mergeCell ref="C22:C24"/>
    <mergeCell ref="C25:C29"/>
  </mergeCells>
  <pageMargins left="0.15748031496062992" right="0.19685039370078741" top="0.15748031496062992" bottom="0.19685039370078741" header="0.15748031496062992" footer="0.15748031496062992"/>
  <pageSetup paperSize="9" scale="87"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B1:E46"/>
  <sheetViews>
    <sheetView zoomScaleNormal="100" workbookViewId="0">
      <pane ySplit="4" topLeftCell="A29" activePane="bottomLeft" state="frozen"/>
      <selection activeCell="W15" sqref="W15"/>
      <selection pane="bottomLeft" activeCell="J7" sqref="J7"/>
    </sheetView>
  </sheetViews>
  <sheetFormatPr defaultRowHeight="45" customHeight="1"/>
  <cols>
    <col min="1" max="1" width="1.5703125" style="18" customWidth="1"/>
    <col min="2" max="2" width="4.5703125" style="22" customWidth="1"/>
    <col min="3" max="3" width="33.5703125" style="22" customWidth="1"/>
    <col min="4" max="4" width="34.140625" style="418" customWidth="1"/>
    <col min="5" max="5" width="18" style="18" customWidth="1"/>
    <col min="6" max="16384" width="9.140625" style="18"/>
  </cols>
  <sheetData>
    <row r="1" spans="2:5" ht="18" customHeight="1">
      <c r="C1" s="18"/>
    </row>
    <row r="2" spans="2:5" ht="20.25" customHeight="1">
      <c r="B2" s="132" t="s">
        <v>107</v>
      </c>
      <c r="C2" s="132"/>
      <c r="D2" s="419"/>
    </row>
    <row r="3" spans="2:5" ht="33" customHeight="1" thickBot="1">
      <c r="D3" s="379"/>
      <c r="E3" s="558" t="s">
        <v>324</v>
      </c>
    </row>
    <row r="4" spans="2:5" s="22" customFormat="1" ht="45" customHeight="1" thickBot="1">
      <c r="B4" s="360" t="s">
        <v>20</v>
      </c>
      <c r="C4" s="368" t="s">
        <v>208</v>
      </c>
      <c r="D4" s="420" t="s">
        <v>1</v>
      </c>
      <c r="E4" s="521" t="s">
        <v>321</v>
      </c>
    </row>
    <row r="5" spans="2:5" s="84" customFormat="1" ht="22.9" customHeight="1">
      <c r="B5" s="127">
        <v>1</v>
      </c>
      <c r="C5" s="820" t="s">
        <v>177</v>
      </c>
      <c r="D5" s="421" t="s">
        <v>8</v>
      </c>
      <c r="E5" s="562">
        <v>5979576</v>
      </c>
    </row>
    <row r="6" spans="2:5" s="84" customFormat="1" ht="25.5" customHeight="1">
      <c r="B6" s="491">
        <v>2</v>
      </c>
      <c r="C6" s="821"/>
      <c r="D6" s="422" t="s">
        <v>210</v>
      </c>
      <c r="E6" s="563">
        <v>301434</v>
      </c>
    </row>
    <row r="7" spans="2:5" s="84" customFormat="1" ht="21" customHeight="1">
      <c r="B7" s="223">
        <v>3</v>
      </c>
      <c r="C7" s="822"/>
      <c r="D7" s="423" t="s">
        <v>51</v>
      </c>
      <c r="E7" s="563">
        <v>98990</v>
      </c>
    </row>
    <row r="8" spans="2:5" s="86" customFormat="1" ht="13.5" customHeight="1" thickBot="1">
      <c r="B8" s="128"/>
      <c r="C8" s="823"/>
      <c r="D8" s="424" t="s">
        <v>7</v>
      </c>
      <c r="E8" s="565">
        <v>6380000</v>
      </c>
    </row>
    <row r="9" spans="2:5" s="22" customFormat="1" ht="12.75">
      <c r="B9" s="145">
        <v>1</v>
      </c>
      <c r="C9" s="824" t="s">
        <v>166</v>
      </c>
      <c r="D9" s="425" t="s">
        <v>8</v>
      </c>
      <c r="E9" s="566">
        <v>3116000</v>
      </c>
    </row>
    <row r="10" spans="2:5" s="22" customFormat="1" ht="13.5" customHeight="1">
      <c r="B10" s="161">
        <v>2</v>
      </c>
      <c r="C10" s="825"/>
      <c r="D10" s="422" t="s">
        <v>211</v>
      </c>
      <c r="E10" s="563">
        <v>0</v>
      </c>
    </row>
    <row r="11" spans="2:5" s="22" customFormat="1" ht="12.75">
      <c r="B11" s="161">
        <v>3</v>
      </c>
      <c r="C11" s="825"/>
      <c r="D11" s="423" t="s">
        <v>51</v>
      </c>
      <c r="E11" s="563">
        <v>0</v>
      </c>
    </row>
    <row r="12" spans="2:5" s="22" customFormat="1" ht="13.5" thickBot="1">
      <c r="B12" s="223"/>
      <c r="C12" s="822"/>
      <c r="D12" s="426" t="s">
        <v>7</v>
      </c>
      <c r="E12" s="567">
        <v>3116000</v>
      </c>
    </row>
    <row r="13" spans="2:5" s="84" customFormat="1" ht="12.75">
      <c r="B13" s="127">
        <v>1</v>
      </c>
      <c r="C13" s="820" t="s">
        <v>271</v>
      </c>
      <c r="D13" s="421" t="s">
        <v>8</v>
      </c>
      <c r="E13" s="562">
        <v>487038</v>
      </c>
    </row>
    <row r="14" spans="2:5" s="84" customFormat="1" ht="15.75" customHeight="1">
      <c r="B14" s="491">
        <v>2</v>
      </c>
      <c r="C14" s="821"/>
      <c r="D14" s="422" t="s">
        <v>211</v>
      </c>
      <c r="E14" s="563">
        <v>4210</v>
      </c>
    </row>
    <row r="15" spans="2:5" s="84" customFormat="1" ht="12.75">
      <c r="B15" s="491">
        <v>3</v>
      </c>
      <c r="C15" s="821"/>
      <c r="D15" s="427" t="s">
        <v>188</v>
      </c>
      <c r="E15" s="563">
        <v>2314</v>
      </c>
    </row>
    <row r="16" spans="2:5" s="84" customFormat="1" ht="12.75">
      <c r="B16" s="223">
        <v>4</v>
      </c>
      <c r="C16" s="822"/>
      <c r="D16" s="423" t="s">
        <v>51</v>
      </c>
      <c r="E16" s="563">
        <v>438</v>
      </c>
    </row>
    <row r="17" spans="2:5" s="86" customFormat="1" ht="13.5" thickBot="1">
      <c r="B17" s="128"/>
      <c r="C17" s="823"/>
      <c r="D17" s="424" t="s">
        <v>7</v>
      </c>
      <c r="E17" s="565">
        <v>494000</v>
      </c>
    </row>
    <row r="18" spans="2:5" s="22" customFormat="1" ht="12.75">
      <c r="B18" s="145">
        <v>1</v>
      </c>
      <c r="C18" s="833" t="s">
        <v>108</v>
      </c>
      <c r="D18" s="425" t="s">
        <v>8</v>
      </c>
      <c r="E18" s="566">
        <v>2224000</v>
      </c>
    </row>
    <row r="19" spans="2:5" s="22" customFormat="1" ht="17.45" customHeight="1">
      <c r="B19" s="161">
        <v>2</v>
      </c>
      <c r="C19" s="827"/>
      <c r="D19" s="422" t="s">
        <v>211</v>
      </c>
      <c r="E19" s="563">
        <v>0</v>
      </c>
    </row>
    <row r="20" spans="2:5" s="22" customFormat="1" ht="12.75">
      <c r="B20" s="161">
        <v>3</v>
      </c>
      <c r="C20" s="827"/>
      <c r="D20" s="423" t="s">
        <v>51</v>
      </c>
      <c r="E20" s="563">
        <v>0</v>
      </c>
    </row>
    <row r="21" spans="2:5" s="22" customFormat="1" ht="13.5" thickBot="1">
      <c r="B21" s="223"/>
      <c r="C21" s="834"/>
      <c r="D21" s="426" t="s">
        <v>7</v>
      </c>
      <c r="E21" s="567">
        <v>2224000</v>
      </c>
    </row>
    <row r="22" spans="2:5" s="22" customFormat="1" ht="12.75">
      <c r="B22" s="127">
        <v>1</v>
      </c>
      <c r="C22" s="826" t="s">
        <v>109</v>
      </c>
      <c r="D22" s="421" t="s">
        <v>8</v>
      </c>
      <c r="E22" s="562">
        <v>365310</v>
      </c>
    </row>
    <row r="23" spans="2:5" s="22" customFormat="1" ht="12.75">
      <c r="B23" s="161">
        <v>2</v>
      </c>
      <c r="C23" s="827"/>
      <c r="D23" s="423" t="s">
        <v>51</v>
      </c>
      <c r="E23" s="563">
        <v>26690</v>
      </c>
    </row>
    <row r="24" spans="2:5" s="22" customFormat="1" ht="13.5" thickBot="1">
      <c r="B24" s="128">
        <v>3</v>
      </c>
      <c r="C24" s="828"/>
      <c r="D24" s="424" t="s">
        <v>7</v>
      </c>
      <c r="E24" s="565">
        <v>392000</v>
      </c>
    </row>
    <row r="25" spans="2:5" s="84" customFormat="1" ht="12.75">
      <c r="B25" s="145">
        <v>1</v>
      </c>
      <c r="C25" s="829" t="s">
        <v>176</v>
      </c>
      <c r="D25" s="425" t="s">
        <v>8</v>
      </c>
      <c r="E25" s="566">
        <v>797586</v>
      </c>
    </row>
    <row r="26" spans="2:5" s="84" customFormat="1" ht="12.75">
      <c r="B26" s="491">
        <v>2</v>
      </c>
      <c r="C26" s="830"/>
      <c r="D26" s="427" t="s">
        <v>188</v>
      </c>
      <c r="E26" s="563">
        <v>0</v>
      </c>
    </row>
    <row r="27" spans="2:5" s="84" customFormat="1" ht="13.5" customHeight="1">
      <c r="B27" s="223">
        <v>3</v>
      </c>
      <c r="C27" s="831"/>
      <c r="D27" s="422" t="s">
        <v>211</v>
      </c>
      <c r="E27" s="563">
        <v>19372</v>
      </c>
    </row>
    <row r="28" spans="2:5" s="84" customFormat="1" ht="12.75">
      <c r="B28" s="223">
        <v>4</v>
      </c>
      <c r="C28" s="831"/>
      <c r="D28" s="423" t="s">
        <v>51</v>
      </c>
      <c r="E28" s="563">
        <v>5042</v>
      </c>
    </row>
    <row r="29" spans="2:5" s="86" customFormat="1" ht="13.5" thickBot="1">
      <c r="B29" s="223"/>
      <c r="C29" s="831"/>
      <c r="D29" s="426" t="s">
        <v>7</v>
      </c>
      <c r="E29" s="567">
        <v>822000</v>
      </c>
    </row>
    <row r="30" spans="2:5" s="84" customFormat="1" ht="12.75">
      <c r="B30" s="127">
        <v>1</v>
      </c>
      <c r="C30" s="820" t="s">
        <v>167</v>
      </c>
      <c r="D30" s="421" t="s">
        <v>8</v>
      </c>
      <c r="E30" s="562">
        <v>534000</v>
      </c>
    </row>
    <row r="31" spans="2:5" s="86" customFormat="1" ht="13.5" thickBot="1">
      <c r="B31" s="128"/>
      <c r="C31" s="823"/>
      <c r="D31" s="424" t="s">
        <v>7</v>
      </c>
      <c r="E31" s="565">
        <v>534000</v>
      </c>
    </row>
    <row r="32" spans="2:5" s="22" customFormat="1" ht="12.75">
      <c r="B32" s="145">
        <v>1</v>
      </c>
      <c r="C32" s="833" t="s">
        <v>110</v>
      </c>
      <c r="D32" s="425" t="s">
        <v>8</v>
      </c>
      <c r="E32" s="566">
        <v>958966</v>
      </c>
    </row>
    <row r="33" spans="2:5" s="22" customFormat="1" ht="12.75" customHeight="1">
      <c r="B33" s="161">
        <v>2</v>
      </c>
      <c r="C33" s="827"/>
      <c r="D33" s="422" t="s">
        <v>211</v>
      </c>
      <c r="E33" s="563">
        <v>0</v>
      </c>
    </row>
    <row r="34" spans="2:5" s="22" customFormat="1" ht="12.75">
      <c r="B34" s="161">
        <v>3</v>
      </c>
      <c r="C34" s="827"/>
      <c r="D34" s="423" t="s">
        <v>51</v>
      </c>
      <c r="E34" s="563">
        <v>5034</v>
      </c>
    </row>
    <row r="35" spans="2:5" s="22" customFormat="1" ht="13.5" thickBot="1">
      <c r="B35" s="223"/>
      <c r="C35" s="834"/>
      <c r="D35" s="568" t="s">
        <v>7</v>
      </c>
      <c r="E35" s="567">
        <v>964000</v>
      </c>
    </row>
    <row r="36" spans="2:5" s="84" customFormat="1" ht="12.75">
      <c r="B36" s="127">
        <v>1</v>
      </c>
      <c r="C36" s="820" t="s">
        <v>245</v>
      </c>
      <c r="D36" s="421" t="s">
        <v>8</v>
      </c>
      <c r="E36" s="562">
        <v>86000</v>
      </c>
    </row>
    <row r="37" spans="2:5" s="86" customFormat="1" ht="13.5" thickBot="1">
      <c r="B37" s="128"/>
      <c r="C37" s="823"/>
      <c r="D37" s="424" t="s">
        <v>7</v>
      </c>
      <c r="E37" s="565">
        <v>86000</v>
      </c>
    </row>
    <row r="38" spans="2:5" s="84" customFormat="1" ht="12.75">
      <c r="B38" s="145">
        <v>1</v>
      </c>
      <c r="C38" s="824" t="s">
        <v>267</v>
      </c>
      <c r="D38" s="425" t="s">
        <v>8</v>
      </c>
      <c r="E38" s="566">
        <v>6000</v>
      </c>
    </row>
    <row r="39" spans="2:5" s="86" customFormat="1" ht="13.5" thickBot="1">
      <c r="B39" s="128"/>
      <c r="C39" s="823"/>
      <c r="D39" s="424" t="s">
        <v>7</v>
      </c>
      <c r="E39" s="565">
        <v>6000</v>
      </c>
    </row>
    <row r="40" spans="2:5" s="84" customFormat="1" ht="12.75">
      <c r="B40" s="145">
        <v>1</v>
      </c>
      <c r="C40" s="824" t="s">
        <v>2</v>
      </c>
      <c r="D40" s="425" t="s">
        <v>8</v>
      </c>
      <c r="E40" s="563">
        <v>538974</v>
      </c>
    </row>
    <row r="41" spans="2:5" s="84" customFormat="1" ht="12.75" customHeight="1">
      <c r="B41" s="491">
        <v>2</v>
      </c>
      <c r="C41" s="821"/>
      <c r="D41" s="422" t="s">
        <v>211</v>
      </c>
      <c r="E41" s="563">
        <v>23914</v>
      </c>
    </row>
    <row r="42" spans="2:5" s="84" customFormat="1" ht="12.75" customHeight="1">
      <c r="B42" s="223">
        <v>3</v>
      </c>
      <c r="C42" s="822"/>
      <c r="D42" s="427" t="s">
        <v>188</v>
      </c>
      <c r="E42" s="563">
        <v>0</v>
      </c>
    </row>
    <row r="43" spans="2:5" s="84" customFormat="1" ht="12.75">
      <c r="B43" s="223">
        <v>4</v>
      </c>
      <c r="C43" s="822"/>
      <c r="D43" s="423" t="s">
        <v>51</v>
      </c>
      <c r="E43" s="563">
        <v>195534</v>
      </c>
    </row>
    <row r="44" spans="2:5" s="84" customFormat="1" ht="12.75">
      <c r="B44" s="223">
        <v>5</v>
      </c>
      <c r="C44" s="822"/>
      <c r="D44" s="428" t="s">
        <v>285</v>
      </c>
      <c r="E44" s="563">
        <v>29578</v>
      </c>
    </row>
    <row r="45" spans="2:5" s="22" customFormat="1" ht="13.5" thickBot="1">
      <c r="B45" s="128"/>
      <c r="C45" s="823"/>
      <c r="D45" s="424" t="s">
        <v>7</v>
      </c>
      <c r="E45" s="565">
        <v>788000</v>
      </c>
    </row>
    <row r="46" spans="2:5" ht="45" customHeight="1">
      <c r="D46" s="377"/>
    </row>
  </sheetData>
  <sheetProtection selectLockedCells="1" selectUnlockedCells="1"/>
  <mergeCells count="11">
    <mergeCell ref="C25:C29"/>
    <mergeCell ref="C30:C31"/>
    <mergeCell ref="C32:C35"/>
    <mergeCell ref="C36:C37"/>
    <mergeCell ref="C38:C39"/>
    <mergeCell ref="C40:C45"/>
    <mergeCell ref="C5:C8"/>
    <mergeCell ref="C9:C12"/>
    <mergeCell ref="C13:C17"/>
    <mergeCell ref="C18:C21"/>
    <mergeCell ref="C22:C24"/>
  </mergeCells>
  <pageMargins left="0.15748031496062992" right="0.19685039370078741" top="0.15748031496062992" bottom="0.19685039370078741" header="0.15748031496062992" footer="0.15748031496062992"/>
  <pageSetup paperSize="9" scale="87" firstPageNumber="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B1:H25"/>
  <sheetViews>
    <sheetView topLeftCell="A4" zoomScaleNormal="100" workbookViewId="0">
      <selection activeCell="F16" sqref="F16"/>
    </sheetView>
  </sheetViews>
  <sheetFormatPr defaultColWidth="26.85546875" defaultRowHeight="12.75"/>
  <cols>
    <col min="1" max="1" width="3.42578125" style="7" customWidth="1"/>
    <col min="2" max="2" width="4.28515625" style="7" customWidth="1"/>
    <col min="3" max="3" width="30.140625" style="7" customWidth="1"/>
    <col min="4" max="4" width="18.85546875" style="14" customWidth="1"/>
    <col min="5" max="16384" width="26.85546875" style="7"/>
  </cols>
  <sheetData>
    <row r="1" spans="2:8">
      <c r="B1" s="25"/>
    </row>
    <row r="2" spans="2:8">
      <c r="B2" s="25"/>
    </row>
    <row r="3" spans="2:8">
      <c r="B3" s="25"/>
    </row>
    <row r="4" spans="2:8">
      <c r="B4" s="25"/>
    </row>
    <row r="5" spans="2:8" ht="12.75" customHeight="1"/>
    <row r="6" spans="2:8">
      <c r="C6" s="138" t="s">
        <v>254</v>
      </c>
    </row>
    <row r="7" spans="2:8">
      <c r="B7" s="8"/>
    </row>
    <row r="8" spans="2:8">
      <c r="B8" s="8"/>
      <c r="C8" s="8"/>
    </row>
    <row r="9" spans="2:8" ht="13.5" thickBot="1">
      <c r="C9" s="8"/>
      <c r="D9" s="569" t="s">
        <v>324</v>
      </c>
    </row>
    <row r="10" spans="2:8" s="8" customFormat="1" ht="44.25" customHeight="1">
      <c r="B10" s="366" t="s">
        <v>20</v>
      </c>
      <c r="C10" s="571" t="s">
        <v>13</v>
      </c>
      <c r="D10" s="500" t="s">
        <v>321</v>
      </c>
    </row>
    <row r="11" spans="2:8" s="82" customFormat="1" ht="19.5" customHeight="1">
      <c r="B11" s="88">
        <v>1</v>
      </c>
      <c r="C11" s="255" t="s">
        <v>146</v>
      </c>
      <c r="D11" s="515">
        <v>4725542</v>
      </c>
    </row>
    <row r="12" spans="2:8" s="82" customFormat="1" ht="23.25" customHeight="1">
      <c r="B12" s="88">
        <v>2</v>
      </c>
      <c r="C12" s="416" t="s">
        <v>51</v>
      </c>
      <c r="D12" s="515">
        <v>3799138</v>
      </c>
    </row>
    <row r="13" spans="2:8" s="82" customFormat="1" ht="15" customHeight="1">
      <c r="B13" s="88">
        <v>3</v>
      </c>
      <c r="C13" s="255" t="s">
        <v>67</v>
      </c>
      <c r="D13" s="515">
        <v>1348296</v>
      </c>
      <c r="H13" s="82">
        <v>1</v>
      </c>
    </row>
    <row r="14" spans="2:8" s="82" customFormat="1" ht="21.6" customHeight="1">
      <c r="B14" s="88">
        <v>4</v>
      </c>
      <c r="C14" s="462" t="s">
        <v>8</v>
      </c>
      <c r="D14" s="515">
        <v>1429220</v>
      </c>
    </row>
    <row r="15" spans="2:8" s="82" customFormat="1" ht="32.25" customHeight="1">
      <c r="B15" s="88">
        <v>5</v>
      </c>
      <c r="C15" s="570" t="s">
        <v>29</v>
      </c>
      <c r="D15" s="515">
        <v>239876</v>
      </c>
    </row>
    <row r="16" spans="2:8" s="82" customFormat="1" ht="32.25" customHeight="1" thickBot="1">
      <c r="B16" s="689">
        <v>6</v>
      </c>
      <c r="C16" s="723" t="s">
        <v>203</v>
      </c>
      <c r="D16" s="683">
        <v>34928</v>
      </c>
    </row>
    <row r="17" spans="2:4" s="6" customFormat="1" ht="17.25" customHeight="1">
      <c r="B17" s="3"/>
      <c r="C17" s="3"/>
      <c r="D17" s="3"/>
    </row>
    <row r="18" spans="2:4" s="23" customFormat="1">
      <c r="B18" s="727"/>
      <c r="C18" s="727"/>
      <c r="D18" s="24"/>
    </row>
    <row r="19" spans="2:4" s="15" customFormat="1">
      <c r="B19" s="155"/>
      <c r="C19" s="155"/>
      <c r="D19" s="21"/>
    </row>
    <row r="20" spans="2:4" s="48" customFormat="1">
      <c r="B20" s="63"/>
      <c r="D20" s="50"/>
    </row>
    <row r="21" spans="2:4" s="55" customFormat="1">
      <c r="D21" s="56"/>
    </row>
    <row r="24" spans="2:4">
      <c r="C24" s="14"/>
    </row>
    <row r="25" spans="2:4">
      <c r="C25" s="242"/>
    </row>
  </sheetData>
  <sheetProtection selectLockedCells="1" selectUnlockedCells="1"/>
  <mergeCells count="1">
    <mergeCell ref="B18:C18"/>
  </mergeCells>
  <pageMargins left="0.15748031496062992" right="0.19685039370078741" top="0.23622047244094491" bottom="0.27559055118110237" header="0.23622047244094491" footer="0.23622047244094491"/>
  <pageSetup paperSize="9" scale="90" firstPageNumber="0" fitToHeight="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26"/>
  <sheetViews>
    <sheetView zoomScaleNormal="100" workbookViewId="0">
      <selection activeCell="E16" sqref="E16"/>
    </sheetView>
  </sheetViews>
  <sheetFormatPr defaultRowHeight="12.75"/>
  <cols>
    <col min="1" max="1" width="1.28515625" style="22" customWidth="1"/>
    <col min="2" max="2" width="4.42578125" style="22" customWidth="1"/>
    <col min="3" max="3" width="19.42578125" style="22" customWidth="1"/>
    <col min="4" max="4" width="33.7109375" style="22" customWidth="1"/>
    <col min="5" max="5" width="22.85546875" style="22" customWidth="1"/>
    <col min="6" max="16384" width="9.140625" style="22"/>
  </cols>
  <sheetData>
    <row r="1" spans="2:6" s="32" customFormat="1"/>
    <row r="2" spans="2:6" s="29" customFormat="1"/>
    <row r="3" spans="2:6" s="7" customFormat="1">
      <c r="C3" s="17" t="s">
        <v>85</v>
      </c>
    </row>
    <row r="4" spans="2:6" s="7" customFormat="1">
      <c r="C4" s="8"/>
    </row>
    <row r="5" spans="2:6" s="7" customFormat="1" ht="24.6" customHeight="1" thickBot="1">
      <c r="D5" s="8"/>
      <c r="E5" s="242" t="s">
        <v>324</v>
      </c>
    </row>
    <row r="6" spans="2:6" ht="26.25" thickBot="1">
      <c r="B6" s="340" t="s">
        <v>20</v>
      </c>
      <c r="C6" s="92" t="s">
        <v>0</v>
      </c>
      <c r="D6" s="348" t="s">
        <v>1</v>
      </c>
      <c r="E6" s="542" t="s">
        <v>321</v>
      </c>
    </row>
    <row r="7" spans="2:6" s="18" customFormat="1" ht="38.25" customHeight="1">
      <c r="B7" s="361">
        <v>1</v>
      </c>
      <c r="C7" s="835" t="s">
        <v>174</v>
      </c>
      <c r="D7" s="83" t="s">
        <v>68</v>
      </c>
      <c r="E7" s="562">
        <v>0</v>
      </c>
    </row>
    <row r="8" spans="2:6" s="18" customFormat="1" ht="31.5" customHeight="1">
      <c r="B8" s="208">
        <v>2</v>
      </c>
      <c r="C8" s="836"/>
      <c r="D8" s="289" t="s">
        <v>59</v>
      </c>
      <c r="E8" s="563">
        <v>0</v>
      </c>
      <c r="F8" s="34"/>
    </row>
    <row r="9" spans="2:6" s="18" customFormat="1" ht="33" customHeight="1">
      <c r="B9" s="216">
        <v>3</v>
      </c>
      <c r="C9" s="836"/>
      <c r="D9" s="218" t="s">
        <v>238</v>
      </c>
      <c r="E9" s="563">
        <v>0</v>
      </c>
    </row>
    <row r="10" spans="2:6" ht="24" customHeight="1" thickBot="1">
      <c r="B10" s="216"/>
      <c r="C10" s="837"/>
      <c r="D10" s="264" t="s">
        <v>7</v>
      </c>
      <c r="E10" s="567">
        <v>0</v>
      </c>
    </row>
    <row r="11" spans="2:6" ht="28.5" customHeight="1" thickBot="1">
      <c r="B11" s="301">
        <v>1</v>
      </c>
      <c r="C11" s="326" t="s">
        <v>84</v>
      </c>
      <c r="D11" s="431" t="s">
        <v>51</v>
      </c>
      <c r="E11" s="572">
        <v>44000</v>
      </c>
    </row>
    <row r="12" spans="2:6">
      <c r="B12" s="86"/>
      <c r="C12" s="6"/>
      <c r="D12" s="6"/>
    </row>
    <row r="13" spans="2:6" s="19" customFormat="1" ht="12.75" customHeight="1">
      <c r="B13" s="727"/>
      <c r="C13" s="727"/>
      <c r="D13" s="80"/>
    </row>
    <row r="14" spans="2:6" s="19" customFormat="1" ht="12.75" customHeight="1">
      <c r="B14" s="155"/>
      <c r="C14" s="155"/>
      <c r="D14" s="80"/>
    </row>
    <row r="15" spans="2:6" s="7" customFormat="1">
      <c r="B15" s="10"/>
      <c r="C15" s="193"/>
      <c r="D15" s="194"/>
    </row>
    <row r="16" spans="2:6" s="29" customFormat="1">
      <c r="B16" s="195"/>
      <c r="C16" s="79"/>
      <c r="D16" s="80"/>
    </row>
    <row r="17" spans="1:4" s="117" customFormat="1">
      <c r="B17" s="24"/>
      <c r="C17" s="24"/>
      <c r="D17" s="116"/>
    </row>
    <row r="18" spans="1:4" s="23" customFormat="1">
      <c r="A18" s="20"/>
      <c r="B18" s="49"/>
      <c r="C18" s="20"/>
      <c r="D18" s="114"/>
    </row>
    <row r="19" spans="1:4" s="23" customFormat="1">
      <c r="A19" s="14"/>
      <c r="B19" s="49"/>
      <c r="C19" s="14"/>
      <c r="D19" s="111"/>
    </row>
    <row r="20" spans="1:4" s="23" customFormat="1">
      <c r="A20" s="14"/>
      <c r="B20" s="55"/>
      <c r="C20" s="50"/>
    </row>
    <row r="21" spans="1:4" s="15" customFormat="1">
      <c r="A21" s="13"/>
      <c r="B21" s="55"/>
      <c r="C21" s="36"/>
      <c r="D21" s="54"/>
    </row>
    <row r="22" spans="1:4" s="48" customFormat="1">
      <c r="A22" s="23"/>
      <c r="B22" s="55"/>
      <c r="C22" s="55"/>
      <c r="D22" s="55"/>
    </row>
    <row r="23" spans="1:4" s="15" customFormat="1">
      <c r="B23" s="13"/>
      <c r="C23" s="55"/>
      <c r="D23" s="55"/>
    </row>
    <row r="24" spans="1:4" s="48" customFormat="1">
      <c r="B24" s="23"/>
      <c r="C24" s="55"/>
      <c r="D24" s="18"/>
    </row>
    <row r="25" spans="1:4" s="79" customFormat="1">
      <c r="D25" s="80"/>
    </row>
    <row r="26" spans="1:4" s="79" customFormat="1">
      <c r="D26" s="80"/>
    </row>
  </sheetData>
  <sheetProtection selectLockedCells="1" selectUnlockedCells="1"/>
  <mergeCells count="2">
    <mergeCell ref="C7:C10"/>
    <mergeCell ref="B13:C13"/>
  </mergeCells>
  <phoneticPr fontId="32" type="noConversion"/>
  <pageMargins left="0.15748031496063" right="0.196850393700787" top="0.23622047244094499" bottom="0.15748031496063" header="0.23622047244094499" footer="0.27559055118110198"/>
  <pageSetup paperSize="9" scale="90" firstPageNumber="0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1043"/>
  <sheetViews>
    <sheetView zoomScale="95" zoomScaleNormal="95" workbookViewId="0">
      <pane ySplit="5" topLeftCell="A6" activePane="bottomLeft" state="frozen"/>
      <selection activeCell="S25" sqref="S25"/>
      <selection pane="bottomLeft" activeCell="I16" sqref="I16"/>
    </sheetView>
  </sheetViews>
  <sheetFormatPr defaultRowHeight="26.25" customHeight="1"/>
  <cols>
    <col min="1" max="1" width="1.5703125" style="205" customWidth="1"/>
    <col min="2" max="2" width="4.85546875" style="210" customWidth="1"/>
    <col min="3" max="3" width="26.7109375" style="211" customWidth="1"/>
    <col min="4" max="4" width="49.28515625" style="434" customWidth="1"/>
    <col min="5" max="5" width="22.5703125" style="229" customWidth="1"/>
    <col min="6" max="6" width="10.7109375" style="205" bestFit="1" customWidth="1"/>
    <col min="7" max="16384" width="9.140625" style="205"/>
  </cols>
  <sheetData>
    <row r="1" spans="1:5" ht="15.75" customHeight="1">
      <c r="A1" s="209"/>
      <c r="B1" s="65"/>
      <c r="C1" s="209"/>
      <c r="D1" s="436"/>
    </row>
    <row r="2" spans="1:5" ht="17.25" customHeight="1">
      <c r="A2" s="39"/>
      <c r="B2" s="11"/>
      <c r="C2" s="51"/>
      <c r="D2" s="437" t="s">
        <v>21</v>
      </c>
    </row>
    <row r="3" spans="1:5" ht="17.25" customHeight="1">
      <c r="A3" s="39"/>
      <c r="B3" s="11"/>
      <c r="C3" s="51"/>
      <c r="D3" s="437"/>
    </row>
    <row r="4" spans="1:5" ht="12.75" customHeight="1" thickBot="1">
      <c r="A4" s="195"/>
      <c r="B4" s="195"/>
      <c r="C4" s="195"/>
      <c r="D4" s="438"/>
      <c r="E4" s="229" t="s">
        <v>324</v>
      </c>
    </row>
    <row r="5" spans="1:5" s="201" customFormat="1" ht="39.75" customHeight="1" thickBot="1">
      <c r="A5" s="27"/>
      <c r="B5" s="582" t="s">
        <v>20</v>
      </c>
      <c r="C5" s="439" t="s">
        <v>0</v>
      </c>
      <c r="D5" s="439" t="s">
        <v>1</v>
      </c>
      <c r="E5" s="583" t="s">
        <v>321</v>
      </c>
    </row>
    <row r="6" spans="1:5" ht="12.75" customHeight="1">
      <c r="A6" s="204"/>
      <c r="B6" s="584">
        <v>1</v>
      </c>
      <c r="C6" s="838" t="s">
        <v>3</v>
      </c>
      <c r="D6" s="440" t="s">
        <v>51</v>
      </c>
      <c r="E6" s="585">
        <v>475400</v>
      </c>
    </row>
    <row r="7" spans="1:5" ht="12.75" customHeight="1">
      <c r="A7" s="204"/>
      <c r="B7" s="586">
        <v>2</v>
      </c>
      <c r="C7" s="839"/>
      <c r="D7" s="435" t="s">
        <v>8</v>
      </c>
      <c r="E7" s="587">
        <v>767182</v>
      </c>
    </row>
    <row r="8" spans="1:5" ht="12.75" customHeight="1">
      <c r="A8" s="204"/>
      <c r="B8" s="586">
        <v>3</v>
      </c>
      <c r="C8" s="839"/>
      <c r="D8" s="233" t="s">
        <v>146</v>
      </c>
      <c r="E8" s="587">
        <v>543504</v>
      </c>
    </row>
    <row r="9" spans="1:5" ht="12.75" customHeight="1">
      <c r="A9" s="204"/>
      <c r="B9" s="586">
        <v>4</v>
      </c>
      <c r="C9" s="839"/>
      <c r="D9" s="233" t="s">
        <v>261</v>
      </c>
      <c r="E9" s="587">
        <v>79820</v>
      </c>
    </row>
    <row r="10" spans="1:5" ht="12.75" customHeight="1">
      <c r="A10" s="204"/>
      <c r="B10" s="586">
        <v>5</v>
      </c>
      <c r="C10" s="839"/>
      <c r="D10" s="233" t="s">
        <v>190</v>
      </c>
      <c r="E10" s="587">
        <v>489788</v>
      </c>
    </row>
    <row r="11" spans="1:5" ht="25.5" customHeight="1">
      <c r="A11" s="204"/>
      <c r="B11" s="586">
        <v>6</v>
      </c>
      <c r="C11" s="839"/>
      <c r="D11" s="233" t="s">
        <v>191</v>
      </c>
      <c r="E11" s="587">
        <v>186670</v>
      </c>
    </row>
    <row r="12" spans="1:5" ht="21" customHeight="1">
      <c r="A12" s="204"/>
      <c r="B12" s="586">
        <v>7</v>
      </c>
      <c r="C12" s="839"/>
      <c r="D12" s="435" t="s">
        <v>91</v>
      </c>
      <c r="E12" s="587">
        <v>0</v>
      </c>
    </row>
    <row r="13" spans="1:5" ht="38.25" customHeight="1">
      <c r="A13" s="204"/>
      <c r="B13" s="586">
        <v>8</v>
      </c>
      <c r="C13" s="839"/>
      <c r="D13" s="441" t="s">
        <v>157</v>
      </c>
      <c r="E13" s="587">
        <v>1636</v>
      </c>
    </row>
    <row r="14" spans="1:5" s="202" customFormat="1" ht="12.75" customHeight="1" thickBot="1">
      <c r="A14" s="27"/>
      <c r="B14" s="588"/>
      <c r="C14" s="840"/>
      <c r="D14" s="493" t="s">
        <v>7</v>
      </c>
      <c r="E14" s="589">
        <v>2544000</v>
      </c>
    </row>
    <row r="15" spans="1:5" ht="12.75" customHeight="1">
      <c r="A15" s="204"/>
      <c r="B15" s="590">
        <v>1</v>
      </c>
      <c r="C15" s="841" t="s">
        <v>4</v>
      </c>
      <c r="D15" s="573" t="s">
        <v>51</v>
      </c>
      <c r="E15" s="591">
        <v>169684</v>
      </c>
    </row>
    <row r="16" spans="1:5" ht="12.75" customHeight="1">
      <c r="A16" s="204"/>
      <c r="B16" s="586">
        <v>2</v>
      </c>
      <c r="C16" s="839"/>
      <c r="D16" s="435" t="s">
        <v>8</v>
      </c>
      <c r="E16" s="587">
        <v>503444</v>
      </c>
    </row>
    <row r="17" spans="1:5" ht="12.75" customHeight="1">
      <c r="A17" s="204"/>
      <c r="B17" s="586">
        <v>3</v>
      </c>
      <c r="C17" s="839"/>
      <c r="D17" s="233" t="s">
        <v>190</v>
      </c>
      <c r="E17" s="587">
        <v>27176</v>
      </c>
    </row>
    <row r="18" spans="1:5" ht="12.75" customHeight="1">
      <c r="A18" s="204"/>
      <c r="B18" s="586">
        <v>4</v>
      </c>
      <c r="C18" s="839"/>
      <c r="D18" s="233" t="s">
        <v>186</v>
      </c>
      <c r="E18" s="587">
        <v>212352</v>
      </c>
    </row>
    <row r="19" spans="1:5" ht="25.5" customHeight="1">
      <c r="A19" s="204"/>
      <c r="B19" s="586">
        <v>5</v>
      </c>
      <c r="C19" s="839"/>
      <c r="D19" s="233" t="s">
        <v>191</v>
      </c>
      <c r="E19" s="587">
        <v>286946</v>
      </c>
    </row>
    <row r="20" spans="1:5" ht="12.75" customHeight="1">
      <c r="A20" s="204"/>
      <c r="B20" s="586">
        <v>6</v>
      </c>
      <c r="C20" s="839"/>
      <c r="D20" s="233" t="s">
        <v>261</v>
      </c>
      <c r="E20" s="587">
        <v>30222</v>
      </c>
    </row>
    <row r="21" spans="1:5" ht="12.75" customHeight="1">
      <c r="A21" s="204"/>
      <c r="B21" s="586">
        <v>7</v>
      </c>
      <c r="C21" s="839"/>
      <c r="D21" s="233" t="s">
        <v>184</v>
      </c>
      <c r="E21" s="587">
        <v>56084</v>
      </c>
    </row>
    <row r="22" spans="1:5" ht="12.75" customHeight="1">
      <c r="A22" s="204"/>
      <c r="B22" s="586">
        <v>8</v>
      </c>
      <c r="C22" s="839"/>
      <c r="D22" s="435" t="s">
        <v>91</v>
      </c>
      <c r="E22" s="587">
        <v>18092</v>
      </c>
    </row>
    <row r="23" spans="1:5" ht="38.25" customHeight="1">
      <c r="A23" s="204"/>
      <c r="B23" s="586">
        <v>9</v>
      </c>
      <c r="C23" s="839"/>
      <c r="D23" s="441" t="s">
        <v>303</v>
      </c>
      <c r="E23" s="587">
        <v>0</v>
      </c>
    </row>
    <row r="24" spans="1:5" s="39" customFormat="1" ht="12.75" customHeight="1" thickBot="1">
      <c r="A24" s="27"/>
      <c r="B24" s="592"/>
      <c r="C24" s="842"/>
      <c r="D24" s="492" t="s">
        <v>7</v>
      </c>
      <c r="E24" s="593">
        <v>1304000</v>
      </c>
    </row>
    <row r="25" spans="1:5" ht="25.9" customHeight="1">
      <c r="A25" s="204"/>
      <c r="B25" s="584">
        <v>1</v>
      </c>
      <c r="C25" s="838" t="s">
        <v>5</v>
      </c>
      <c r="D25" s="440" t="s">
        <v>189</v>
      </c>
      <c r="E25" s="585">
        <v>2000</v>
      </c>
    </row>
    <row r="26" spans="1:5" ht="24" customHeight="1">
      <c r="A26" s="204"/>
      <c r="B26" s="586">
        <v>2</v>
      </c>
      <c r="C26" s="839"/>
      <c r="D26" s="233" t="s">
        <v>192</v>
      </c>
      <c r="E26" s="587">
        <v>0</v>
      </c>
    </row>
    <row r="27" spans="1:5" ht="12.75" customHeight="1" thickBot="1">
      <c r="A27" s="27"/>
      <c r="B27" s="588"/>
      <c r="C27" s="840"/>
      <c r="D27" s="493" t="s">
        <v>7</v>
      </c>
      <c r="E27" s="589">
        <v>2000</v>
      </c>
    </row>
    <row r="28" spans="1:5" ht="12.75" customHeight="1">
      <c r="A28" s="204"/>
      <c r="B28" s="590">
        <v>1</v>
      </c>
      <c r="C28" s="841" t="s">
        <v>23</v>
      </c>
      <c r="D28" s="573" t="s">
        <v>46</v>
      </c>
      <c r="E28" s="591">
        <v>1920518</v>
      </c>
    </row>
    <row r="29" spans="1:5" ht="12.75">
      <c r="A29" s="204"/>
      <c r="B29" s="586">
        <v>2</v>
      </c>
      <c r="C29" s="839"/>
      <c r="D29" s="435" t="s">
        <v>148</v>
      </c>
      <c r="E29" s="587">
        <v>825252</v>
      </c>
    </row>
    <row r="30" spans="1:5" ht="12.75" customHeight="1">
      <c r="A30" s="204"/>
      <c r="B30" s="586">
        <v>3</v>
      </c>
      <c r="C30" s="839"/>
      <c r="D30" s="435" t="s">
        <v>91</v>
      </c>
      <c r="E30" s="587">
        <v>24246</v>
      </c>
    </row>
    <row r="31" spans="1:5" ht="12.75" customHeight="1">
      <c r="A31" s="204"/>
      <c r="B31" s="586">
        <v>4</v>
      </c>
      <c r="C31" s="839"/>
      <c r="D31" s="233" t="s">
        <v>262</v>
      </c>
      <c r="E31" s="587">
        <v>73302</v>
      </c>
    </row>
    <row r="32" spans="1:5" ht="25.5" customHeight="1">
      <c r="A32" s="204"/>
      <c r="B32" s="586">
        <v>5</v>
      </c>
      <c r="C32" s="839"/>
      <c r="D32" s="233" t="s">
        <v>273</v>
      </c>
      <c r="E32" s="587">
        <v>8682</v>
      </c>
    </row>
    <row r="33" spans="1:5" s="39" customFormat="1" ht="23.25" customHeight="1" thickBot="1">
      <c r="A33" s="212"/>
      <c r="B33" s="594"/>
      <c r="C33" s="842"/>
      <c r="D33" s="574" t="s">
        <v>7</v>
      </c>
      <c r="E33" s="593">
        <v>2852000</v>
      </c>
    </row>
    <row r="34" spans="1:5" ht="12.75" customHeight="1">
      <c r="A34" s="204"/>
      <c r="B34" s="584">
        <v>1</v>
      </c>
      <c r="C34" s="838" t="s">
        <v>6</v>
      </c>
      <c r="D34" s="440" t="s">
        <v>186</v>
      </c>
      <c r="E34" s="585">
        <v>104140</v>
      </c>
    </row>
    <row r="35" spans="1:5" ht="12.75">
      <c r="A35" s="204"/>
      <c r="B35" s="586">
        <v>2</v>
      </c>
      <c r="C35" s="839"/>
      <c r="D35" s="435" t="s">
        <v>8</v>
      </c>
      <c r="E35" s="587">
        <v>1265716</v>
      </c>
    </row>
    <row r="36" spans="1:5" ht="12.75">
      <c r="A36" s="204"/>
      <c r="B36" s="428">
        <v>3</v>
      </c>
      <c r="C36" s="842"/>
      <c r="D36" s="289" t="s">
        <v>272</v>
      </c>
      <c r="E36" s="587">
        <v>6340</v>
      </c>
    </row>
    <row r="37" spans="1:5" ht="12.75">
      <c r="A37" s="204"/>
      <c r="B37" s="428">
        <v>4</v>
      </c>
      <c r="C37" s="842"/>
      <c r="D37" s="442" t="s">
        <v>285</v>
      </c>
      <c r="E37" s="587">
        <v>141804</v>
      </c>
    </row>
    <row r="38" spans="1:5" ht="26.25" customHeight="1" thickBot="1">
      <c r="A38" s="27"/>
      <c r="B38" s="588"/>
      <c r="C38" s="840"/>
      <c r="D38" s="493" t="s">
        <v>7</v>
      </c>
      <c r="E38" s="589">
        <v>1518000</v>
      </c>
    </row>
    <row r="39" spans="1:5" s="202" customFormat="1" ht="29.25" customHeight="1" thickBot="1">
      <c r="A39" s="27"/>
      <c r="B39" s="595">
        <v>1</v>
      </c>
      <c r="C39" s="596" t="s">
        <v>258</v>
      </c>
      <c r="D39" s="443" t="s">
        <v>192</v>
      </c>
      <c r="E39" s="597">
        <v>84000</v>
      </c>
    </row>
    <row r="40" spans="1:5" s="39" customFormat="1" ht="33" customHeight="1" thickBot="1">
      <c r="A40" s="27"/>
      <c r="B40" s="578">
        <v>1</v>
      </c>
      <c r="C40" s="579" t="s">
        <v>198</v>
      </c>
      <c r="D40" s="575" t="s">
        <v>189</v>
      </c>
      <c r="E40" s="598">
        <v>178000</v>
      </c>
    </row>
    <row r="41" spans="1:5" s="11" customFormat="1" ht="31.5" customHeight="1" thickBot="1">
      <c r="A41" s="212"/>
      <c r="B41" s="599">
        <v>1</v>
      </c>
      <c r="C41" s="576" t="s">
        <v>84</v>
      </c>
      <c r="D41" s="576" t="s">
        <v>51</v>
      </c>
      <c r="E41" s="597">
        <v>4000</v>
      </c>
    </row>
    <row r="42" spans="1:5" ht="16.5" customHeight="1">
      <c r="A42" s="212"/>
      <c r="B42" s="600">
        <v>1</v>
      </c>
      <c r="C42" s="838" t="s">
        <v>40</v>
      </c>
      <c r="D42" s="444" t="s">
        <v>212</v>
      </c>
      <c r="E42" s="585">
        <v>139276</v>
      </c>
    </row>
    <row r="43" spans="1:5" ht="16.5" customHeight="1">
      <c r="A43" s="212"/>
      <c r="B43" s="601">
        <v>2</v>
      </c>
      <c r="C43" s="849"/>
      <c r="D43" s="445" t="s">
        <v>8</v>
      </c>
      <c r="E43" s="587">
        <v>208724</v>
      </c>
    </row>
    <row r="44" spans="1:5" ht="18.75" customHeight="1" thickBot="1">
      <c r="A44" s="212"/>
      <c r="B44" s="602"/>
      <c r="C44" s="856"/>
      <c r="D44" s="493" t="s">
        <v>7</v>
      </c>
      <c r="E44" s="589">
        <v>348000</v>
      </c>
    </row>
    <row r="45" spans="1:5" ht="12.75" customHeight="1">
      <c r="A45" s="204"/>
      <c r="B45" s="584">
        <v>1</v>
      </c>
      <c r="C45" s="838" t="s">
        <v>76</v>
      </c>
      <c r="D45" s="444" t="s">
        <v>172</v>
      </c>
      <c r="E45" s="585">
        <v>40802</v>
      </c>
    </row>
    <row r="46" spans="1:5" ht="12.75" customHeight="1">
      <c r="A46" s="204"/>
      <c r="B46" s="586">
        <v>2</v>
      </c>
      <c r="C46" s="839"/>
      <c r="D46" s="435" t="s">
        <v>63</v>
      </c>
      <c r="E46" s="587">
        <v>26522</v>
      </c>
    </row>
    <row r="47" spans="1:5" ht="12.75" customHeight="1">
      <c r="A47" s="204"/>
      <c r="B47" s="586">
        <v>3</v>
      </c>
      <c r="C47" s="839"/>
      <c r="D47" s="435" t="s">
        <v>51</v>
      </c>
      <c r="E47" s="587">
        <v>45540</v>
      </c>
    </row>
    <row r="48" spans="1:5" ht="28.5" customHeight="1">
      <c r="A48" s="204"/>
      <c r="B48" s="586">
        <v>4</v>
      </c>
      <c r="C48" s="839"/>
      <c r="D48" s="435" t="s">
        <v>204</v>
      </c>
      <c r="E48" s="587">
        <v>17136</v>
      </c>
    </row>
    <row r="49" spans="1:6" ht="12.75" customHeight="1" thickBot="1">
      <c r="A49" s="27"/>
      <c r="B49" s="588"/>
      <c r="C49" s="840"/>
      <c r="D49" s="447" t="s">
        <v>7</v>
      </c>
      <c r="E49" s="589">
        <v>130000</v>
      </c>
    </row>
    <row r="50" spans="1:6" ht="12.75" customHeight="1">
      <c r="A50" s="204"/>
      <c r="B50" s="590">
        <v>1</v>
      </c>
      <c r="C50" s="841" t="s">
        <v>242</v>
      </c>
      <c r="D50" s="433" t="s">
        <v>8</v>
      </c>
      <c r="E50" s="591">
        <v>658215.09000000008</v>
      </c>
    </row>
    <row r="51" spans="1:6" ht="27.75" customHeight="1">
      <c r="A51" s="213"/>
      <c r="B51" s="586">
        <v>2</v>
      </c>
      <c r="C51" s="849"/>
      <c r="D51" s="233" t="s">
        <v>146</v>
      </c>
      <c r="E51" s="587">
        <v>790818.78</v>
      </c>
    </row>
    <row r="52" spans="1:6" ht="12.75" customHeight="1">
      <c r="A52" s="213"/>
      <c r="B52" s="586">
        <v>3</v>
      </c>
      <c r="C52" s="849"/>
      <c r="D52" s="457" t="s">
        <v>46</v>
      </c>
      <c r="E52" s="587">
        <v>686214.13</v>
      </c>
    </row>
    <row r="53" spans="1:6" ht="12.75" customHeight="1">
      <c r="A53" s="213"/>
      <c r="B53" s="428"/>
      <c r="C53" s="850"/>
      <c r="D53" s="435" t="s">
        <v>51</v>
      </c>
      <c r="E53" s="587">
        <v>370752</v>
      </c>
    </row>
    <row r="54" spans="1:6" s="39" customFormat="1" ht="17.25" customHeight="1" thickBot="1">
      <c r="A54" s="27"/>
      <c r="B54" s="592"/>
      <c r="C54" s="850"/>
      <c r="D54" s="446" t="s">
        <v>7</v>
      </c>
      <c r="E54" s="593">
        <v>2506000</v>
      </c>
    </row>
    <row r="55" spans="1:6" ht="25.5" customHeight="1">
      <c r="A55" s="204"/>
      <c r="B55" s="584">
        <v>1</v>
      </c>
      <c r="C55" s="838" t="s">
        <v>78</v>
      </c>
      <c r="D55" s="444" t="s">
        <v>212</v>
      </c>
      <c r="E55" s="585">
        <v>154548</v>
      </c>
    </row>
    <row r="56" spans="1:6" ht="25.5" customHeight="1">
      <c r="A56" s="204"/>
      <c r="B56" s="586">
        <v>2</v>
      </c>
      <c r="C56" s="839"/>
      <c r="D56" s="435" t="s">
        <v>213</v>
      </c>
      <c r="E56" s="587">
        <v>79452</v>
      </c>
      <c r="F56" s="206"/>
    </row>
    <row r="57" spans="1:6" ht="12.75" customHeight="1" thickBot="1">
      <c r="A57" s="27"/>
      <c r="B57" s="588"/>
      <c r="C57" s="840"/>
      <c r="D57" s="447" t="s">
        <v>7</v>
      </c>
      <c r="E57" s="589">
        <v>234000</v>
      </c>
      <c r="F57" s="206"/>
    </row>
    <row r="58" spans="1:6" ht="12.75" customHeight="1">
      <c r="A58" s="204"/>
      <c r="B58" s="590">
        <v>1</v>
      </c>
      <c r="C58" s="841" t="s">
        <v>79</v>
      </c>
      <c r="D58" s="433" t="s">
        <v>8</v>
      </c>
      <c r="E58" s="591">
        <v>402174</v>
      </c>
    </row>
    <row r="59" spans="1:6" ht="12.75" customHeight="1">
      <c r="A59" s="204"/>
      <c r="B59" s="586">
        <v>2</v>
      </c>
      <c r="C59" s="839"/>
      <c r="D59" s="448" t="s">
        <v>188</v>
      </c>
      <c r="E59" s="587">
        <v>571094</v>
      </c>
    </row>
    <row r="60" spans="1:6" ht="12.75" customHeight="1">
      <c r="A60" s="204"/>
      <c r="B60" s="586">
        <v>3</v>
      </c>
      <c r="C60" s="839"/>
      <c r="D60" s="233" t="s">
        <v>146</v>
      </c>
      <c r="E60" s="587">
        <v>45372</v>
      </c>
    </row>
    <row r="61" spans="1:6" ht="12.75" customHeight="1">
      <c r="A61" s="204"/>
      <c r="B61" s="586">
        <v>4</v>
      </c>
      <c r="C61" s="839"/>
      <c r="D61" s="435" t="s">
        <v>51</v>
      </c>
      <c r="E61" s="587">
        <v>45050</v>
      </c>
    </row>
    <row r="62" spans="1:6" ht="12.75" customHeight="1">
      <c r="A62" s="204"/>
      <c r="B62" s="586">
        <v>5</v>
      </c>
      <c r="C62" s="839"/>
      <c r="D62" s="435" t="s">
        <v>212</v>
      </c>
      <c r="E62" s="587">
        <v>0</v>
      </c>
    </row>
    <row r="63" spans="1:6" ht="27.75" customHeight="1">
      <c r="A63" s="204"/>
      <c r="B63" s="586">
        <v>6</v>
      </c>
      <c r="C63" s="839"/>
      <c r="D63" s="233" t="s">
        <v>192</v>
      </c>
      <c r="E63" s="587">
        <v>9148</v>
      </c>
    </row>
    <row r="64" spans="1:6" ht="17.45" customHeight="1">
      <c r="A64" s="204"/>
      <c r="B64" s="428"/>
      <c r="C64" s="842"/>
      <c r="D64" s="328" t="s">
        <v>285</v>
      </c>
      <c r="E64" s="587">
        <v>631162</v>
      </c>
    </row>
    <row r="65" spans="1:5" ht="14.25" customHeight="1" thickBot="1">
      <c r="A65" s="212"/>
      <c r="B65" s="594"/>
      <c r="C65" s="842"/>
      <c r="D65" s="577" t="s">
        <v>7</v>
      </c>
      <c r="E65" s="593">
        <v>1704000</v>
      </c>
    </row>
    <row r="66" spans="1:5" ht="12.75" customHeight="1">
      <c r="A66" s="204"/>
      <c r="B66" s="603">
        <v>1</v>
      </c>
      <c r="C66" s="843" t="s">
        <v>80</v>
      </c>
      <c r="D66" s="440" t="s">
        <v>190</v>
      </c>
      <c r="E66" s="585">
        <v>201306</v>
      </c>
    </row>
    <row r="67" spans="1:5" ht="12.75" customHeight="1">
      <c r="A67" s="204"/>
      <c r="B67" s="604">
        <v>2</v>
      </c>
      <c r="C67" s="844"/>
      <c r="D67" s="435" t="s">
        <v>8</v>
      </c>
      <c r="E67" s="587">
        <v>325102</v>
      </c>
    </row>
    <row r="68" spans="1:5" ht="12.75" customHeight="1">
      <c r="A68" s="204"/>
      <c r="B68" s="604">
        <v>3</v>
      </c>
      <c r="C68" s="844"/>
      <c r="D68" s="233" t="s">
        <v>186</v>
      </c>
      <c r="E68" s="587">
        <v>63766</v>
      </c>
    </row>
    <row r="69" spans="1:5" ht="12.75" customHeight="1">
      <c r="A69" s="204"/>
      <c r="B69" s="604">
        <v>4</v>
      </c>
      <c r="C69" s="844"/>
      <c r="D69" s="435" t="s">
        <v>91</v>
      </c>
      <c r="E69" s="587">
        <v>9826</v>
      </c>
    </row>
    <row r="70" spans="1:5" s="39" customFormat="1" ht="12.75" customHeight="1" thickBot="1">
      <c r="A70" s="27">
        <v>3072140</v>
      </c>
      <c r="B70" s="605"/>
      <c r="C70" s="845"/>
      <c r="D70" s="493" t="s">
        <v>7</v>
      </c>
      <c r="E70" s="589">
        <v>600000</v>
      </c>
    </row>
    <row r="71" spans="1:5" ht="26.25" customHeight="1">
      <c r="A71" s="27"/>
      <c r="B71" s="606">
        <v>1</v>
      </c>
      <c r="C71" s="846" t="s">
        <v>156</v>
      </c>
      <c r="D71" s="607" t="s">
        <v>157</v>
      </c>
      <c r="E71" s="591">
        <v>9548640</v>
      </c>
    </row>
    <row r="72" spans="1:5" ht="12.75" customHeight="1">
      <c r="A72" s="27"/>
      <c r="B72" s="608">
        <v>2</v>
      </c>
      <c r="C72" s="847"/>
      <c r="D72" s="435" t="s">
        <v>91</v>
      </c>
      <c r="E72" s="587">
        <v>0</v>
      </c>
    </row>
    <row r="73" spans="1:5" ht="12.75" customHeight="1">
      <c r="A73" s="27"/>
      <c r="B73" s="608">
        <v>3</v>
      </c>
      <c r="C73" s="847"/>
      <c r="D73" s="233" t="s">
        <v>190</v>
      </c>
      <c r="E73" s="587">
        <v>0</v>
      </c>
    </row>
    <row r="74" spans="1:5" ht="12.75" customHeight="1">
      <c r="A74" s="27"/>
      <c r="B74" s="608">
        <v>4</v>
      </c>
      <c r="C74" s="847"/>
      <c r="D74" s="435" t="s">
        <v>8</v>
      </c>
      <c r="E74" s="587">
        <v>0</v>
      </c>
    </row>
    <row r="75" spans="1:5" ht="12.75" customHeight="1">
      <c r="A75" s="27"/>
      <c r="B75" s="426"/>
      <c r="C75" s="848"/>
      <c r="D75" s="328" t="s">
        <v>285</v>
      </c>
      <c r="E75" s="587">
        <v>0</v>
      </c>
    </row>
    <row r="76" spans="1:5" ht="19.5" customHeight="1" thickBot="1">
      <c r="A76" s="27"/>
      <c r="B76" s="426"/>
      <c r="C76" s="848"/>
      <c r="D76" s="492" t="s">
        <v>7</v>
      </c>
      <c r="E76" s="593">
        <v>9548640</v>
      </c>
    </row>
    <row r="77" spans="1:5" ht="18" customHeight="1">
      <c r="A77" s="27"/>
      <c r="B77" s="609">
        <v>1</v>
      </c>
      <c r="C77" s="851" t="s">
        <v>220</v>
      </c>
      <c r="D77" s="444" t="s">
        <v>51</v>
      </c>
      <c r="E77" s="585">
        <v>129294</v>
      </c>
    </row>
    <row r="78" spans="1:5" ht="12.75" customHeight="1">
      <c r="A78" s="27"/>
      <c r="B78" s="610">
        <v>2</v>
      </c>
      <c r="C78" s="852"/>
      <c r="D78" s="445" t="s">
        <v>8</v>
      </c>
      <c r="E78" s="587">
        <v>115646</v>
      </c>
    </row>
    <row r="79" spans="1:5" ht="12.75" customHeight="1">
      <c r="A79" s="27"/>
      <c r="B79" s="610">
        <v>3</v>
      </c>
      <c r="C79" s="852"/>
      <c r="D79" s="448" t="s">
        <v>82</v>
      </c>
      <c r="E79" s="587">
        <v>97060</v>
      </c>
    </row>
    <row r="80" spans="1:5" s="39" customFormat="1" ht="15.75" customHeight="1" thickBot="1">
      <c r="A80" s="27"/>
      <c r="B80" s="605"/>
      <c r="C80" s="853"/>
      <c r="D80" s="447" t="s">
        <v>7</v>
      </c>
      <c r="E80" s="589">
        <v>342000</v>
      </c>
    </row>
    <row r="81" spans="1:5" s="364" customFormat="1" ht="46.5" customHeight="1" thickBot="1">
      <c r="A81" s="363"/>
      <c r="B81" s="578">
        <v>1</v>
      </c>
      <c r="C81" s="579" t="s">
        <v>205</v>
      </c>
      <c r="D81" s="580" t="s">
        <v>172</v>
      </c>
      <c r="E81" s="598">
        <v>438000</v>
      </c>
    </row>
    <row r="82" spans="1:5" s="39" customFormat="1" ht="27.75" customHeight="1" thickBot="1">
      <c r="A82" s="27"/>
      <c r="B82" s="595">
        <v>1</v>
      </c>
      <c r="C82" s="596" t="s">
        <v>214</v>
      </c>
      <c r="D82" s="443" t="s">
        <v>190</v>
      </c>
      <c r="E82" s="597">
        <v>1666000</v>
      </c>
    </row>
    <row r="83" spans="1:5" s="39" customFormat="1" ht="12" customHeight="1">
      <c r="A83" s="27"/>
      <c r="B83" s="611">
        <v>1</v>
      </c>
      <c r="C83" s="854" t="s">
        <v>239</v>
      </c>
      <c r="D83" s="433" t="s">
        <v>8</v>
      </c>
      <c r="E83" s="591">
        <v>2060756</v>
      </c>
    </row>
    <row r="84" spans="1:5" s="39" customFormat="1" ht="12.75" customHeight="1">
      <c r="A84" s="27"/>
      <c r="B84" s="610">
        <v>2</v>
      </c>
      <c r="C84" s="852"/>
      <c r="D84" s="233" t="s">
        <v>146</v>
      </c>
      <c r="E84" s="587">
        <v>1925440</v>
      </c>
    </row>
    <row r="85" spans="1:5" s="39" customFormat="1" ht="12.75" customHeight="1">
      <c r="A85" s="27"/>
      <c r="B85" s="610">
        <v>3</v>
      </c>
      <c r="C85" s="852"/>
      <c r="D85" s="233" t="s">
        <v>51</v>
      </c>
      <c r="E85" s="587">
        <v>504710</v>
      </c>
    </row>
    <row r="86" spans="1:5" s="39" customFormat="1" ht="12.75" customHeight="1">
      <c r="A86" s="27"/>
      <c r="B86" s="610">
        <v>4</v>
      </c>
      <c r="C86" s="852"/>
      <c r="D86" s="448" t="s">
        <v>82</v>
      </c>
      <c r="E86" s="587">
        <v>79094</v>
      </c>
    </row>
    <row r="87" spans="1:5" s="39" customFormat="1" ht="13.5" customHeight="1" thickBot="1">
      <c r="A87" s="27"/>
      <c r="B87" s="612"/>
      <c r="C87" s="855"/>
      <c r="D87" s="492" t="s">
        <v>7</v>
      </c>
      <c r="E87" s="593">
        <v>4570000</v>
      </c>
    </row>
    <row r="88" spans="1:5" s="39" customFormat="1" ht="21" customHeight="1">
      <c r="A88" s="27"/>
      <c r="B88" s="613">
        <v>1</v>
      </c>
      <c r="C88" s="857" t="s">
        <v>250</v>
      </c>
      <c r="D88" s="444" t="s">
        <v>8</v>
      </c>
      <c r="E88" s="585">
        <v>4637426</v>
      </c>
    </row>
    <row r="89" spans="1:5" s="39" customFormat="1" ht="15.75" customHeight="1">
      <c r="A89" s="27"/>
      <c r="B89" s="614">
        <v>2</v>
      </c>
      <c r="C89" s="858"/>
      <c r="D89" s="448" t="s">
        <v>181</v>
      </c>
      <c r="E89" s="587">
        <v>279136</v>
      </c>
    </row>
    <row r="90" spans="1:5" s="39" customFormat="1" ht="24.75" customHeight="1">
      <c r="A90" s="27"/>
      <c r="B90" s="614">
        <v>3</v>
      </c>
      <c r="C90" s="858"/>
      <c r="D90" s="448" t="s">
        <v>252</v>
      </c>
      <c r="E90" s="587">
        <v>100606</v>
      </c>
    </row>
    <row r="91" spans="1:5" s="39" customFormat="1" ht="24.75" customHeight="1">
      <c r="A91" s="27"/>
      <c r="B91" s="614">
        <v>4</v>
      </c>
      <c r="C91" s="858"/>
      <c r="D91" s="449" t="s">
        <v>260</v>
      </c>
      <c r="E91" s="587">
        <v>0</v>
      </c>
    </row>
    <row r="92" spans="1:5" s="39" customFormat="1" ht="16.5" customHeight="1">
      <c r="A92" s="27"/>
      <c r="B92" s="614">
        <v>5</v>
      </c>
      <c r="C92" s="858"/>
      <c r="D92" s="289" t="s">
        <v>222</v>
      </c>
      <c r="E92" s="587">
        <v>308832</v>
      </c>
    </row>
    <row r="93" spans="1:5" s="39" customFormat="1" ht="18" customHeight="1" thickBot="1">
      <c r="A93" s="27"/>
      <c r="B93" s="588"/>
      <c r="C93" s="859"/>
      <c r="D93" s="493" t="s">
        <v>7</v>
      </c>
      <c r="E93" s="589">
        <v>5326000</v>
      </c>
    </row>
    <row r="94" spans="1:5" s="39" customFormat="1" ht="23.25" customHeight="1" thickBot="1">
      <c r="A94" s="27"/>
      <c r="B94" s="615">
        <v>1</v>
      </c>
      <c r="C94" s="860" t="s">
        <v>309</v>
      </c>
      <c r="D94" s="433" t="s">
        <v>91</v>
      </c>
      <c r="E94" s="591">
        <v>60000</v>
      </c>
    </row>
    <row r="95" spans="1:5" s="39" customFormat="1" ht="26.25" customHeight="1" thickBot="1">
      <c r="A95" s="27"/>
      <c r="B95" s="615">
        <v>2</v>
      </c>
      <c r="C95" s="860"/>
      <c r="D95" s="233" t="s">
        <v>326</v>
      </c>
      <c r="E95" s="587">
        <v>0</v>
      </c>
    </row>
    <row r="96" spans="1:5" s="39" customFormat="1" ht="26.25" customHeight="1" thickBot="1">
      <c r="A96" s="27"/>
      <c r="B96" s="615">
        <v>3</v>
      </c>
      <c r="C96" s="860"/>
      <c r="D96" s="433" t="s">
        <v>51</v>
      </c>
      <c r="E96" s="587">
        <v>0</v>
      </c>
    </row>
    <row r="97" spans="1:5" s="39" customFormat="1" ht="18" customHeight="1" thickBot="1">
      <c r="A97" s="27"/>
      <c r="B97" s="615"/>
      <c r="C97" s="861"/>
      <c r="D97" s="493" t="s">
        <v>7</v>
      </c>
      <c r="E97" s="589">
        <v>60000</v>
      </c>
    </row>
    <row r="98" spans="1:5" ht="26.25" customHeight="1">
      <c r="A98" s="207"/>
      <c r="B98" s="203"/>
      <c r="C98" s="204"/>
      <c r="D98" s="450"/>
    </row>
    <row r="99" spans="1:5" ht="12.75" customHeight="1">
      <c r="A99" s="207"/>
      <c r="B99" s="727"/>
      <c r="C99" s="727"/>
      <c r="D99" s="450"/>
    </row>
    <row r="100" spans="1:5" s="19" customFormat="1" ht="12.75" customHeight="1">
      <c r="B100" s="71"/>
      <c r="C100" s="155"/>
      <c r="D100" s="451"/>
      <c r="E100" s="20"/>
    </row>
    <row r="101" spans="1:5" s="19" customFormat="1" ht="26.25" customHeight="1">
      <c r="C101" s="17"/>
      <c r="D101" s="451"/>
      <c r="E101" s="20"/>
    </row>
    <row r="102" spans="1:5" s="7" customFormat="1" ht="26.25" customHeight="1">
      <c r="C102" s="39"/>
      <c r="D102" s="386"/>
      <c r="E102" s="14"/>
    </row>
    <row r="103" spans="1:5" s="29" customFormat="1" ht="26.25" customHeight="1">
      <c r="C103" s="195"/>
      <c r="D103" s="451"/>
      <c r="E103" s="30"/>
    </row>
    <row r="104" spans="1:5" s="117" customFormat="1" ht="26.25" customHeight="1">
      <c r="B104" s="243"/>
      <c r="D104" s="432"/>
      <c r="E104" s="122"/>
    </row>
    <row r="105" spans="1:5" s="117" customFormat="1" ht="12.75" customHeight="1">
      <c r="B105" s="243"/>
      <c r="C105" s="24"/>
      <c r="D105" s="452"/>
      <c r="E105" s="122"/>
    </row>
    <row r="106" spans="1:5" s="36" customFormat="1" ht="12.75" customHeight="1">
      <c r="C106" s="64"/>
      <c r="D106" s="418"/>
      <c r="E106" s="54"/>
    </row>
    <row r="107" spans="1:5" s="18" customFormat="1" ht="12.75" customHeight="1">
      <c r="D107" s="418"/>
      <c r="E107" s="34"/>
    </row>
    <row r="108" spans="1:5" ht="12.75" customHeight="1">
      <c r="A108" s="207"/>
      <c r="B108" s="207"/>
      <c r="C108" s="195"/>
      <c r="D108" s="451"/>
    </row>
    <row r="109" spans="1:5" ht="12.75" customHeight="1">
      <c r="A109" s="207"/>
      <c r="B109" s="207"/>
      <c r="C109" s="195"/>
      <c r="D109" s="451"/>
    </row>
    <row r="110" spans="1:5" ht="12.75" customHeight="1">
      <c r="A110" s="207"/>
      <c r="B110" s="207"/>
      <c r="C110" s="195"/>
      <c r="D110" s="451"/>
    </row>
    <row r="111" spans="1:5" ht="12.75" customHeight="1">
      <c r="A111" s="207"/>
      <c r="B111" s="207"/>
      <c r="C111" s="195"/>
      <c r="D111" s="451"/>
    </row>
    <row r="112" spans="1:5" ht="12.75" customHeight="1">
      <c r="A112" s="207"/>
      <c r="B112" s="207"/>
      <c r="C112" s="195"/>
      <c r="D112" s="451"/>
    </row>
    <row r="113" spans="1:4" ht="12.75" customHeight="1">
      <c r="A113" s="207"/>
      <c r="B113" s="207"/>
      <c r="C113" s="195"/>
      <c r="D113" s="451"/>
    </row>
    <row r="114" spans="1:4" ht="12.75" customHeight="1">
      <c r="A114" s="207"/>
      <c r="B114" s="207"/>
      <c r="C114" s="195"/>
      <c r="D114" s="451"/>
    </row>
    <row r="115" spans="1:4" ht="26.25" customHeight="1">
      <c r="A115" s="207"/>
      <c r="B115" s="207"/>
      <c r="C115" s="195"/>
      <c r="D115" s="451"/>
    </row>
    <row r="116" spans="1:4" ht="26.25" customHeight="1">
      <c r="A116" s="207"/>
      <c r="B116" s="207"/>
      <c r="C116" s="195"/>
      <c r="D116" s="451"/>
    </row>
    <row r="117" spans="1:4" ht="26.25" customHeight="1">
      <c r="A117" s="207"/>
      <c r="B117" s="207"/>
      <c r="C117" s="195"/>
      <c r="D117" s="451"/>
    </row>
    <row r="118" spans="1:4" ht="26.25" customHeight="1">
      <c r="A118" s="207"/>
      <c r="B118" s="207"/>
      <c r="C118" s="195"/>
      <c r="D118" s="451"/>
    </row>
    <row r="119" spans="1:4" ht="26.25" customHeight="1">
      <c r="A119" s="207"/>
      <c r="B119" s="207"/>
      <c r="C119" s="195"/>
      <c r="D119" s="451"/>
    </row>
    <row r="120" spans="1:4" ht="26.25" customHeight="1">
      <c r="A120" s="207"/>
      <c r="B120" s="207"/>
      <c r="C120" s="195"/>
      <c r="D120" s="451"/>
    </row>
    <row r="121" spans="1:4" ht="26.25" customHeight="1">
      <c r="A121" s="207"/>
      <c r="B121" s="207"/>
      <c r="C121" s="195"/>
      <c r="D121" s="451"/>
    </row>
    <row r="122" spans="1:4" ht="26.25" customHeight="1">
      <c r="A122" s="207"/>
      <c r="B122" s="207"/>
      <c r="C122" s="195"/>
      <c r="D122" s="451"/>
    </row>
    <row r="123" spans="1:4" ht="26.25" customHeight="1">
      <c r="A123" s="207"/>
      <c r="B123" s="207"/>
      <c r="C123" s="195"/>
      <c r="D123" s="451"/>
    </row>
    <row r="124" spans="1:4" ht="26.25" customHeight="1">
      <c r="A124" s="207"/>
      <c r="B124" s="207"/>
      <c r="C124" s="195"/>
      <c r="D124" s="451"/>
    </row>
    <row r="125" spans="1:4" ht="26.25" customHeight="1">
      <c r="A125" s="207"/>
      <c r="B125" s="207"/>
      <c r="C125" s="195"/>
      <c r="D125" s="451"/>
    </row>
    <row r="126" spans="1:4" ht="26.25" customHeight="1">
      <c r="A126" s="207"/>
      <c r="B126" s="207"/>
      <c r="C126" s="195"/>
      <c r="D126" s="451"/>
    </row>
    <row r="127" spans="1:4" ht="26.25" customHeight="1">
      <c r="A127" s="207"/>
      <c r="B127" s="207"/>
      <c r="C127" s="195"/>
      <c r="D127" s="451"/>
    </row>
    <row r="128" spans="1:4" ht="26.25" customHeight="1">
      <c r="A128" s="207"/>
      <c r="B128" s="207"/>
      <c r="C128" s="195"/>
      <c r="D128" s="451"/>
    </row>
    <row r="129" spans="1:4" ht="26.25" customHeight="1">
      <c r="A129" s="207"/>
      <c r="B129" s="207"/>
      <c r="C129" s="195"/>
      <c r="D129" s="451"/>
    </row>
    <row r="130" spans="1:4" ht="26.25" customHeight="1">
      <c r="A130" s="207"/>
      <c r="B130" s="207"/>
      <c r="C130" s="195"/>
      <c r="D130" s="451"/>
    </row>
    <row r="131" spans="1:4" ht="26.25" customHeight="1">
      <c r="A131" s="207"/>
      <c r="B131" s="207"/>
      <c r="C131" s="195"/>
      <c r="D131" s="451"/>
    </row>
    <row r="132" spans="1:4" ht="26.25" customHeight="1">
      <c r="A132" s="207"/>
      <c r="B132" s="207"/>
      <c r="C132" s="195"/>
      <c r="D132" s="451"/>
    </row>
    <row r="133" spans="1:4" ht="26.25" customHeight="1">
      <c r="A133" s="207"/>
      <c r="B133" s="207"/>
      <c r="C133" s="195"/>
      <c r="D133" s="451"/>
    </row>
    <row r="134" spans="1:4" ht="26.25" customHeight="1">
      <c r="A134" s="207"/>
      <c r="B134" s="207"/>
      <c r="C134" s="195"/>
      <c r="D134" s="451"/>
    </row>
    <row r="135" spans="1:4" ht="26.25" customHeight="1">
      <c r="A135" s="207"/>
      <c r="B135" s="207"/>
      <c r="C135" s="195"/>
      <c r="D135" s="451"/>
    </row>
    <row r="136" spans="1:4" ht="26.25" customHeight="1">
      <c r="A136" s="207"/>
      <c r="B136" s="207"/>
      <c r="C136" s="195"/>
      <c r="D136" s="451"/>
    </row>
    <row r="137" spans="1:4" ht="26.25" customHeight="1">
      <c r="A137" s="207"/>
      <c r="B137" s="207"/>
      <c r="C137" s="195"/>
      <c r="D137" s="451"/>
    </row>
    <row r="138" spans="1:4" ht="26.25" customHeight="1">
      <c r="A138" s="207"/>
      <c r="B138" s="207"/>
      <c r="C138" s="195"/>
      <c r="D138" s="451"/>
    </row>
    <row r="139" spans="1:4" ht="26.25" customHeight="1">
      <c r="A139" s="207"/>
      <c r="B139" s="207"/>
      <c r="C139" s="195"/>
      <c r="D139" s="451"/>
    </row>
    <row r="140" spans="1:4" ht="26.25" customHeight="1">
      <c r="A140" s="207"/>
      <c r="B140" s="207"/>
      <c r="C140" s="195"/>
      <c r="D140" s="451"/>
    </row>
    <row r="141" spans="1:4" ht="26.25" customHeight="1">
      <c r="A141" s="207"/>
      <c r="B141" s="207"/>
      <c r="C141" s="195"/>
      <c r="D141" s="451"/>
    </row>
    <row r="142" spans="1:4" ht="26.25" customHeight="1">
      <c r="A142" s="207"/>
      <c r="B142" s="207"/>
      <c r="C142" s="195"/>
      <c r="D142" s="451"/>
    </row>
    <row r="143" spans="1:4" ht="26.25" customHeight="1">
      <c r="A143" s="207"/>
      <c r="B143" s="207"/>
      <c r="C143" s="195"/>
      <c r="D143" s="451"/>
    </row>
    <row r="144" spans="1:4" ht="26.25" customHeight="1">
      <c r="A144" s="207"/>
      <c r="B144" s="207"/>
      <c r="C144" s="195"/>
      <c r="D144" s="451"/>
    </row>
    <row r="145" spans="1:4" ht="26.25" customHeight="1">
      <c r="A145" s="207"/>
      <c r="B145" s="207"/>
      <c r="C145" s="195"/>
      <c r="D145" s="451"/>
    </row>
    <row r="146" spans="1:4" ht="26.25" customHeight="1">
      <c r="A146" s="207"/>
      <c r="B146" s="207"/>
      <c r="C146" s="195"/>
      <c r="D146" s="451"/>
    </row>
    <row r="147" spans="1:4" ht="26.25" customHeight="1">
      <c r="A147" s="207"/>
      <c r="B147" s="207"/>
      <c r="C147" s="195"/>
      <c r="D147" s="451"/>
    </row>
    <row r="148" spans="1:4" ht="26.25" customHeight="1">
      <c r="A148" s="207"/>
      <c r="B148" s="207"/>
      <c r="C148" s="195"/>
      <c r="D148" s="451"/>
    </row>
    <row r="149" spans="1:4" ht="26.25" customHeight="1">
      <c r="A149" s="207"/>
      <c r="B149" s="207"/>
      <c r="C149" s="195"/>
      <c r="D149" s="451"/>
    </row>
    <row r="150" spans="1:4" ht="26.25" customHeight="1">
      <c r="A150" s="207"/>
      <c r="B150" s="207"/>
      <c r="C150" s="195"/>
      <c r="D150" s="451"/>
    </row>
    <row r="151" spans="1:4" ht="26.25" customHeight="1">
      <c r="A151" s="207"/>
      <c r="B151" s="207"/>
      <c r="C151" s="195"/>
      <c r="D151" s="451"/>
    </row>
    <row r="152" spans="1:4" ht="26.25" customHeight="1">
      <c r="A152" s="207"/>
      <c r="B152" s="207"/>
      <c r="C152" s="195"/>
      <c r="D152" s="451"/>
    </row>
    <row r="153" spans="1:4" ht="26.25" customHeight="1">
      <c r="A153" s="207"/>
      <c r="B153" s="207"/>
      <c r="C153" s="195"/>
      <c r="D153" s="451"/>
    </row>
    <row r="154" spans="1:4" ht="26.25" customHeight="1">
      <c r="A154" s="207"/>
      <c r="B154" s="207"/>
      <c r="C154" s="195"/>
      <c r="D154" s="451"/>
    </row>
    <row r="155" spans="1:4" ht="26.25" customHeight="1">
      <c r="A155" s="207"/>
      <c r="B155" s="207"/>
      <c r="C155" s="195"/>
      <c r="D155" s="451"/>
    </row>
    <row r="156" spans="1:4" ht="26.25" customHeight="1">
      <c r="A156" s="207"/>
      <c r="B156" s="207"/>
      <c r="C156" s="195"/>
      <c r="D156" s="451"/>
    </row>
    <row r="157" spans="1:4" ht="26.25" customHeight="1">
      <c r="A157" s="207"/>
      <c r="B157" s="207"/>
      <c r="C157" s="195"/>
      <c r="D157" s="451"/>
    </row>
    <row r="158" spans="1:4" ht="26.25" customHeight="1">
      <c r="A158" s="207"/>
      <c r="B158" s="207"/>
      <c r="C158" s="195"/>
      <c r="D158" s="451"/>
    </row>
    <row r="159" spans="1:4" ht="26.25" customHeight="1">
      <c r="A159" s="207"/>
      <c r="B159" s="207"/>
      <c r="C159" s="195"/>
      <c r="D159" s="451"/>
    </row>
    <row r="160" spans="1:4" ht="26.25" customHeight="1">
      <c r="A160" s="207"/>
      <c r="B160" s="207"/>
      <c r="C160" s="195"/>
      <c r="D160" s="451"/>
    </row>
    <row r="161" spans="1:4" ht="26.25" customHeight="1">
      <c r="A161" s="207"/>
      <c r="B161" s="207"/>
      <c r="C161" s="195"/>
      <c r="D161" s="451"/>
    </row>
    <row r="162" spans="1:4" ht="26.25" customHeight="1">
      <c r="A162" s="207"/>
      <c r="B162" s="207"/>
      <c r="C162" s="195"/>
      <c r="D162" s="451"/>
    </row>
    <row r="163" spans="1:4" ht="26.25" customHeight="1">
      <c r="A163" s="207"/>
      <c r="B163" s="207"/>
      <c r="C163" s="195"/>
      <c r="D163" s="451"/>
    </row>
    <row r="164" spans="1:4" ht="26.25" customHeight="1">
      <c r="A164" s="207"/>
      <c r="B164" s="207"/>
      <c r="C164" s="195"/>
      <c r="D164" s="451"/>
    </row>
    <row r="165" spans="1:4" ht="26.25" customHeight="1">
      <c r="A165" s="207"/>
      <c r="B165" s="207"/>
      <c r="C165" s="195"/>
      <c r="D165" s="451"/>
    </row>
    <row r="166" spans="1:4" ht="26.25" customHeight="1">
      <c r="A166" s="207"/>
      <c r="B166" s="207"/>
      <c r="C166" s="195"/>
      <c r="D166" s="451"/>
    </row>
    <row r="167" spans="1:4" ht="26.25" customHeight="1">
      <c r="A167" s="207"/>
      <c r="B167" s="207"/>
      <c r="C167" s="195"/>
      <c r="D167" s="451"/>
    </row>
    <row r="168" spans="1:4" ht="26.25" customHeight="1">
      <c r="A168" s="207"/>
      <c r="B168" s="207"/>
      <c r="C168" s="195"/>
      <c r="D168" s="451"/>
    </row>
    <row r="169" spans="1:4" ht="26.25" customHeight="1">
      <c r="A169" s="207"/>
      <c r="B169" s="207"/>
      <c r="C169" s="195"/>
      <c r="D169" s="451"/>
    </row>
    <row r="170" spans="1:4" ht="26.25" customHeight="1">
      <c r="A170" s="207"/>
      <c r="B170" s="207"/>
      <c r="C170" s="195"/>
      <c r="D170" s="451"/>
    </row>
    <row r="171" spans="1:4" ht="26.25" customHeight="1">
      <c r="A171" s="207"/>
      <c r="B171" s="207"/>
      <c r="C171" s="195"/>
      <c r="D171" s="451"/>
    </row>
    <row r="172" spans="1:4" ht="26.25" customHeight="1">
      <c r="A172" s="207"/>
      <c r="B172" s="207"/>
      <c r="C172" s="195"/>
      <c r="D172" s="451"/>
    </row>
    <row r="173" spans="1:4" ht="26.25" customHeight="1">
      <c r="A173" s="207"/>
      <c r="B173" s="207"/>
      <c r="C173" s="195"/>
      <c r="D173" s="451"/>
    </row>
    <row r="174" spans="1:4" ht="26.25" customHeight="1">
      <c r="A174" s="207"/>
      <c r="B174" s="207"/>
      <c r="C174" s="195"/>
      <c r="D174" s="451"/>
    </row>
    <row r="175" spans="1:4" ht="26.25" customHeight="1">
      <c r="A175" s="207"/>
      <c r="B175" s="207"/>
      <c r="C175" s="195"/>
      <c r="D175" s="451"/>
    </row>
    <row r="176" spans="1:4" ht="26.25" customHeight="1">
      <c r="A176" s="207"/>
      <c r="B176" s="207"/>
      <c r="C176" s="195"/>
      <c r="D176" s="451"/>
    </row>
    <row r="177" spans="1:4" ht="26.25" customHeight="1">
      <c r="A177" s="207"/>
      <c r="B177" s="207"/>
      <c r="C177" s="195"/>
      <c r="D177" s="451"/>
    </row>
    <row r="178" spans="1:4" ht="26.25" customHeight="1">
      <c r="A178" s="207"/>
      <c r="B178" s="207"/>
      <c r="C178" s="195"/>
      <c r="D178" s="451"/>
    </row>
    <row r="179" spans="1:4" ht="26.25" customHeight="1">
      <c r="A179" s="207"/>
      <c r="B179" s="207"/>
      <c r="C179" s="195"/>
      <c r="D179" s="451"/>
    </row>
    <row r="180" spans="1:4" ht="26.25" customHeight="1">
      <c r="A180" s="207"/>
      <c r="B180" s="207"/>
      <c r="C180" s="195"/>
      <c r="D180" s="451"/>
    </row>
    <row r="181" spans="1:4" ht="26.25" customHeight="1">
      <c r="A181" s="207"/>
      <c r="B181" s="207"/>
      <c r="C181" s="195"/>
      <c r="D181" s="451"/>
    </row>
    <row r="182" spans="1:4" ht="26.25" customHeight="1">
      <c r="A182" s="207"/>
      <c r="B182" s="207"/>
      <c r="C182" s="195"/>
      <c r="D182" s="451"/>
    </row>
    <row r="183" spans="1:4" ht="26.25" customHeight="1">
      <c r="A183" s="207"/>
      <c r="B183" s="207"/>
      <c r="C183" s="195"/>
      <c r="D183" s="451"/>
    </row>
    <row r="184" spans="1:4" ht="26.25" customHeight="1">
      <c r="A184" s="207"/>
      <c r="B184" s="207"/>
      <c r="C184" s="195"/>
      <c r="D184" s="451"/>
    </row>
    <row r="185" spans="1:4" ht="26.25" customHeight="1">
      <c r="A185" s="207"/>
      <c r="B185" s="207"/>
      <c r="C185" s="195"/>
      <c r="D185" s="451"/>
    </row>
    <row r="186" spans="1:4" ht="26.25" customHeight="1">
      <c r="A186" s="207"/>
      <c r="B186" s="207"/>
      <c r="C186" s="195"/>
      <c r="D186" s="451"/>
    </row>
    <row r="187" spans="1:4" ht="26.25" customHeight="1">
      <c r="A187" s="207"/>
      <c r="B187" s="207"/>
      <c r="C187" s="195"/>
      <c r="D187" s="451"/>
    </row>
    <row r="188" spans="1:4" ht="26.25" customHeight="1">
      <c r="A188" s="207"/>
      <c r="B188" s="207"/>
      <c r="C188" s="195"/>
      <c r="D188" s="451"/>
    </row>
    <row r="189" spans="1:4" ht="26.25" customHeight="1">
      <c r="A189" s="207"/>
      <c r="B189" s="207"/>
      <c r="C189" s="195"/>
      <c r="D189" s="451"/>
    </row>
    <row r="190" spans="1:4" ht="26.25" customHeight="1">
      <c r="A190" s="207"/>
      <c r="B190" s="207"/>
      <c r="C190" s="195"/>
      <c r="D190" s="451"/>
    </row>
    <row r="191" spans="1:4" ht="26.25" customHeight="1">
      <c r="A191" s="207"/>
      <c r="B191" s="207"/>
      <c r="C191" s="195"/>
      <c r="D191" s="451"/>
    </row>
    <row r="192" spans="1:4" ht="26.25" customHeight="1">
      <c r="A192" s="207"/>
      <c r="B192" s="207"/>
      <c r="C192" s="195"/>
      <c r="D192" s="451"/>
    </row>
    <row r="193" spans="1:4" ht="26.25" customHeight="1">
      <c r="A193" s="207"/>
      <c r="B193" s="207"/>
      <c r="C193" s="195"/>
      <c r="D193" s="451"/>
    </row>
    <row r="194" spans="1:4" ht="26.25" customHeight="1">
      <c r="A194" s="207"/>
      <c r="B194" s="207"/>
      <c r="C194" s="195"/>
      <c r="D194" s="451"/>
    </row>
    <row r="195" spans="1:4" ht="26.25" customHeight="1">
      <c r="A195" s="207"/>
      <c r="B195" s="207"/>
      <c r="C195" s="195"/>
      <c r="D195" s="451"/>
    </row>
    <row r="196" spans="1:4" ht="26.25" customHeight="1">
      <c r="A196" s="207"/>
      <c r="B196" s="207"/>
      <c r="C196" s="195"/>
      <c r="D196" s="451"/>
    </row>
    <row r="197" spans="1:4" ht="26.25" customHeight="1">
      <c r="A197" s="207"/>
      <c r="B197" s="207"/>
      <c r="C197" s="195"/>
      <c r="D197" s="451"/>
    </row>
    <row r="198" spans="1:4" ht="26.25" customHeight="1">
      <c r="A198" s="207"/>
      <c r="B198" s="207"/>
      <c r="C198" s="195"/>
      <c r="D198" s="451"/>
    </row>
    <row r="199" spans="1:4" ht="26.25" customHeight="1">
      <c r="A199" s="207"/>
      <c r="B199" s="207"/>
      <c r="C199" s="195"/>
      <c r="D199" s="451"/>
    </row>
    <row r="200" spans="1:4" ht="26.25" customHeight="1">
      <c r="A200" s="207"/>
      <c r="B200" s="207"/>
      <c r="C200" s="195"/>
      <c r="D200" s="451"/>
    </row>
    <row r="201" spans="1:4" ht="26.25" customHeight="1">
      <c r="A201" s="207"/>
      <c r="B201" s="207"/>
      <c r="C201" s="195"/>
      <c r="D201" s="451"/>
    </row>
    <row r="202" spans="1:4" ht="26.25" customHeight="1">
      <c r="A202" s="207"/>
      <c r="B202" s="207"/>
      <c r="C202" s="195"/>
      <c r="D202" s="451"/>
    </row>
    <row r="203" spans="1:4" ht="26.25" customHeight="1">
      <c r="A203" s="207"/>
      <c r="B203" s="207"/>
      <c r="C203" s="195"/>
      <c r="D203" s="451"/>
    </row>
    <row r="204" spans="1:4" ht="26.25" customHeight="1">
      <c r="A204" s="207"/>
      <c r="B204" s="207"/>
      <c r="C204" s="195"/>
      <c r="D204" s="451"/>
    </row>
    <row r="205" spans="1:4" ht="26.25" customHeight="1">
      <c r="A205" s="207"/>
      <c r="B205" s="207"/>
      <c r="C205" s="195"/>
      <c r="D205" s="451"/>
    </row>
    <row r="206" spans="1:4" ht="26.25" customHeight="1">
      <c r="A206" s="207"/>
      <c r="B206" s="207"/>
      <c r="C206" s="195"/>
      <c r="D206" s="451"/>
    </row>
    <row r="207" spans="1:4" ht="26.25" customHeight="1">
      <c r="A207" s="207"/>
      <c r="B207" s="207"/>
      <c r="C207" s="195"/>
      <c r="D207" s="451"/>
    </row>
    <row r="208" spans="1:4" ht="26.25" customHeight="1">
      <c r="A208" s="207"/>
      <c r="B208" s="207"/>
      <c r="C208" s="195"/>
      <c r="D208" s="451"/>
    </row>
    <row r="209" spans="1:4" ht="26.25" customHeight="1">
      <c r="A209" s="207"/>
      <c r="B209" s="207"/>
      <c r="C209" s="195"/>
      <c r="D209" s="451"/>
    </row>
    <row r="210" spans="1:4" ht="26.25" customHeight="1">
      <c r="A210" s="207"/>
      <c r="B210" s="207"/>
      <c r="C210" s="195"/>
      <c r="D210" s="451"/>
    </row>
    <row r="211" spans="1:4" ht="26.25" customHeight="1">
      <c r="A211" s="207"/>
      <c r="B211" s="207"/>
      <c r="C211" s="195"/>
      <c r="D211" s="451"/>
    </row>
    <row r="212" spans="1:4" ht="26.25" customHeight="1">
      <c r="A212" s="207"/>
      <c r="B212" s="207"/>
      <c r="C212" s="195"/>
      <c r="D212" s="451"/>
    </row>
    <row r="213" spans="1:4" ht="26.25" customHeight="1">
      <c r="A213" s="207"/>
      <c r="B213" s="207"/>
      <c r="C213" s="195"/>
      <c r="D213" s="451"/>
    </row>
    <row r="214" spans="1:4" ht="26.25" customHeight="1">
      <c r="A214" s="207"/>
      <c r="B214" s="207"/>
      <c r="C214" s="195"/>
      <c r="D214" s="451"/>
    </row>
    <row r="215" spans="1:4" ht="26.25" customHeight="1">
      <c r="A215" s="207"/>
      <c r="B215" s="207"/>
      <c r="C215" s="195"/>
      <c r="D215" s="451"/>
    </row>
    <row r="216" spans="1:4" ht="26.25" customHeight="1">
      <c r="A216" s="207"/>
      <c r="B216" s="207"/>
      <c r="C216" s="195"/>
      <c r="D216" s="451"/>
    </row>
    <row r="217" spans="1:4" ht="26.25" customHeight="1">
      <c r="A217" s="207"/>
      <c r="B217" s="207"/>
      <c r="C217" s="195"/>
      <c r="D217" s="451"/>
    </row>
    <row r="218" spans="1:4" ht="26.25" customHeight="1">
      <c r="A218" s="207"/>
      <c r="B218" s="207"/>
      <c r="C218" s="195"/>
      <c r="D218" s="451"/>
    </row>
    <row r="219" spans="1:4" ht="26.25" customHeight="1">
      <c r="A219" s="207"/>
      <c r="B219" s="207"/>
      <c r="C219" s="195"/>
      <c r="D219" s="451"/>
    </row>
    <row r="220" spans="1:4" ht="26.25" customHeight="1">
      <c r="A220" s="207"/>
      <c r="B220" s="207"/>
      <c r="C220" s="195"/>
      <c r="D220" s="451"/>
    </row>
    <row r="221" spans="1:4" ht="26.25" customHeight="1">
      <c r="A221" s="207"/>
      <c r="B221" s="207"/>
      <c r="C221" s="195"/>
      <c r="D221" s="451"/>
    </row>
    <row r="222" spans="1:4" ht="26.25" customHeight="1">
      <c r="A222" s="207"/>
      <c r="B222" s="207"/>
      <c r="C222" s="195"/>
      <c r="D222" s="451"/>
    </row>
    <row r="223" spans="1:4" ht="26.25" customHeight="1">
      <c r="A223" s="207"/>
      <c r="B223" s="207"/>
      <c r="C223" s="195"/>
      <c r="D223" s="451"/>
    </row>
    <row r="224" spans="1:4" ht="26.25" customHeight="1">
      <c r="A224" s="207"/>
      <c r="B224" s="207"/>
      <c r="C224" s="195"/>
      <c r="D224" s="451"/>
    </row>
    <row r="225" spans="1:4" ht="26.25" customHeight="1">
      <c r="A225" s="207"/>
      <c r="B225" s="207"/>
      <c r="C225" s="195"/>
      <c r="D225" s="451"/>
    </row>
    <row r="226" spans="1:4" ht="26.25" customHeight="1">
      <c r="A226" s="207"/>
      <c r="B226" s="207"/>
      <c r="C226" s="195"/>
      <c r="D226" s="451"/>
    </row>
    <row r="227" spans="1:4" ht="26.25" customHeight="1">
      <c r="A227" s="207"/>
      <c r="B227" s="207"/>
      <c r="C227" s="195"/>
      <c r="D227" s="451"/>
    </row>
    <row r="228" spans="1:4" ht="26.25" customHeight="1">
      <c r="A228" s="207"/>
      <c r="B228" s="207"/>
      <c r="C228" s="195"/>
      <c r="D228" s="451"/>
    </row>
    <row r="229" spans="1:4" ht="26.25" customHeight="1">
      <c r="A229" s="207"/>
      <c r="B229" s="207"/>
      <c r="C229" s="195"/>
      <c r="D229" s="451"/>
    </row>
    <row r="230" spans="1:4" ht="26.25" customHeight="1">
      <c r="A230" s="207"/>
      <c r="B230" s="207"/>
      <c r="C230" s="195"/>
      <c r="D230" s="451"/>
    </row>
    <row r="231" spans="1:4" ht="26.25" customHeight="1">
      <c r="A231" s="207"/>
      <c r="B231" s="207"/>
      <c r="C231" s="195"/>
      <c r="D231" s="451"/>
    </row>
    <row r="232" spans="1:4" ht="26.25" customHeight="1">
      <c r="A232" s="207"/>
      <c r="B232" s="207"/>
      <c r="C232" s="195"/>
      <c r="D232" s="451"/>
    </row>
    <row r="233" spans="1:4" ht="26.25" customHeight="1">
      <c r="A233" s="207"/>
      <c r="B233" s="207"/>
      <c r="C233" s="195"/>
      <c r="D233" s="451"/>
    </row>
    <row r="234" spans="1:4" ht="26.25" customHeight="1">
      <c r="A234" s="207"/>
      <c r="B234" s="207"/>
      <c r="C234" s="195"/>
      <c r="D234" s="451"/>
    </row>
    <row r="235" spans="1:4" ht="26.25" customHeight="1">
      <c r="A235" s="207"/>
      <c r="B235" s="207"/>
      <c r="C235" s="195"/>
      <c r="D235" s="451"/>
    </row>
    <row r="236" spans="1:4" ht="26.25" customHeight="1">
      <c r="A236" s="207"/>
      <c r="B236" s="207"/>
      <c r="C236" s="195"/>
      <c r="D236" s="451"/>
    </row>
    <row r="237" spans="1:4" ht="26.25" customHeight="1">
      <c r="A237" s="207"/>
      <c r="B237" s="207"/>
      <c r="C237" s="195"/>
      <c r="D237" s="451"/>
    </row>
    <row r="238" spans="1:4" ht="26.25" customHeight="1">
      <c r="A238" s="207"/>
      <c r="B238" s="207"/>
      <c r="C238" s="195"/>
      <c r="D238" s="451"/>
    </row>
    <row r="239" spans="1:4" ht="26.25" customHeight="1">
      <c r="A239" s="207"/>
      <c r="B239" s="207"/>
      <c r="C239" s="195"/>
      <c r="D239" s="451"/>
    </row>
    <row r="240" spans="1:4" ht="26.25" customHeight="1">
      <c r="A240" s="207"/>
      <c r="B240" s="207"/>
      <c r="C240" s="195"/>
      <c r="D240" s="451"/>
    </row>
    <row r="241" spans="1:4" ht="26.25" customHeight="1">
      <c r="A241" s="207"/>
      <c r="B241" s="207"/>
      <c r="C241" s="195"/>
      <c r="D241" s="451"/>
    </row>
    <row r="242" spans="1:4" ht="26.25" customHeight="1">
      <c r="A242" s="207"/>
      <c r="B242" s="207"/>
      <c r="C242" s="195"/>
      <c r="D242" s="451"/>
    </row>
    <row r="243" spans="1:4" ht="26.25" customHeight="1">
      <c r="A243" s="207"/>
      <c r="B243" s="207"/>
      <c r="C243" s="195"/>
      <c r="D243" s="451"/>
    </row>
    <row r="244" spans="1:4" ht="26.25" customHeight="1">
      <c r="A244" s="207"/>
      <c r="B244" s="207"/>
      <c r="C244" s="195"/>
      <c r="D244" s="451"/>
    </row>
    <row r="245" spans="1:4" ht="26.25" customHeight="1">
      <c r="A245" s="207"/>
      <c r="B245" s="207"/>
      <c r="C245" s="195"/>
      <c r="D245" s="451"/>
    </row>
    <row r="246" spans="1:4" ht="26.25" customHeight="1">
      <c r="A246" s="207"/>
      <c r="B246" s="207"/>
      <c r="C246" s="195"/>
      <c r="D246" s="451"/>
    </row>
    <row r="247" spans="1:4" ht="26.25" customHeight="1">
      <c r="A247" s="207"/>
      <c r="B247" s="207"/>
      <c r="C247" s="195"/>
      <c r="D247" s="451"/>
    </row>
    <row r="248" spans="1:4" ht="26.25" customHeight="1">
      <c r="A248" s="207"/>
      <c r="B248" s="207"/>
      <c r="C248" s="195"/>
      <c r="D248" s="451"/>
    </row>
    <row r="249" spans="1:4" ht="26.25" customHeight="1">
      <c r="A249" s="207"/>
      <c r="B249" s="207"/>
      <c r="C249" s="195"/>
      <c r="D249" s="451"/>
    </row>
    <row r="250" spans="1:4" ht="26.25" customHeight="1">
      <c r="A250" s="207"/>
      <c r="B250" s="207"/>
      <c r="C250" s="195"/>
      <c r="D250" s="451"/>
    </row>
    <row r="251" spans="1:4" ht="26.25" customHeight="1">
      <c r="A251" s="207"/>
      <c r="B251" s="207"/>
      <c r="C251" s="195"/>
      <c r="D251" s="451"/>
    </row>
    <row r="252" spans="1:4" ht="26.25" customHeight="1">
      <c r="A252" s="207"/>
      <c r="B252" s="207"/>
      <c r="C252" s="195"/>
      <c r="D252" s="451"/>
    </row>
    <row r="253" spans="1:4" ht="26.25" customHeight="1">
      <c r="A253" s="207"/>
      <c r="B253" s="207"/>
      <c r="C253" s="195"/>
      <c r="D253" s="451"/>
    </row>
    <row r="254" spans="1:4" ht="26.25" customHeight="1">
      <c r="A254" s="207"/>
      <c r="B254" s="207"/>
      <c r="C254" s="195"/>
      <c r="D254" s="451"/>
    </row>
    <row r="255" spans="1:4" ht="26.25" customHeight="1">
      <c r="A255" s="207"/>
      <c r="B255" s="207"/>
      <c r="C255" s="195"/>
      <c r="D255" s="451"/>
    </row>
    <row r="256" spans="1:4" ht="26.25" customHeight="1">
      <c r="A256" s="207"/>
      <c r="B256" s="207"/>
      <c r="C256" s="195"/>
      <c r="D256" s="451"/>
    </row>
    <row r="257" spans="1:4" ht="26.25" customHeight="1">
      <c r="A257" s="207"/>
      <c r="B257" s="207"/>
      <c r="C257" s="195"/>
      <c r="D257" s="451"/>
    </row>
    <row r="258" spans="1:4" ht="26.25" customHeight="1">
      <c r="A258" s="207"/>
      <c r="B258" s="207"/>
      <c r="C258" s="195"/>
      <c r="D258" s="451"/>
    </row>
    <row r="259" spans="1:4" ht="26.25" customHeight="1">
      <c r="A259" s="207"/>
      <c r="B259" s="207"/>
      <c r="C259" s="195"/>
      <c r="D259" s="451"/>
    </row>
    <row r="260" spans="1:4" ht="26.25" customHeight="1">
      <c r="A260" s="207"/>
      <c r="B260" s="207"/>
      <c r="C260" s="195"/>
      <c r="D260" s="451"/>
    </row>
    <row r="261" spans="1:4" ht="26.25" customHeight="1">
      <c r="A261" s="207"/>
      <c r="B261" s="207"/>
      <c r="C261" s="195"/>
      <c r="D261" s="451"/>
    </row>
    <row r="262" spans="1:4" ht="26.25" customHeight="1">
      <c r="A262" s="207"/>
      <c r="B262" s="207"/>
      <c r="C262" s="195"/>
      <c r="D262" s="451"/>
    </row>
    <row r="263" spans="1:4" ht="26.25" customHeight="1">
      <c r="A263" s="207"/>
      <c r="B263" s="207"/>
      <c r="C263" s="195"/>
      <c r="D263" s="451"/>
    </row>
    <row r="264" spans="1:4" ht="26.25" customHeight="1">
      <c r="A264" s="207"/>
      <c r="B264" s="207"/>
      <c r="C264" s="195"/>
      <c r="D264" s="451"/>
    </row>
    <row r="265" spans="1:4" ht="26.25" customHeight="1">
      <c r="A265" s="207"/>
      <c r="B265" s="207"/>
      <c r="C265" s="195"/>
      <c r="D265" s="451"/>
    </row>
    <row r="266" spans="1:4" ht="26.25" customHeight="1">
      <c r="A266" s="207"/>
      <c r="B266" s="207"/>
      <c r="C266" s="195"/>
      <c r="D266" s="451"/>
    </row>
    <row r="267" spans="1:4" ht="26.25" customHeight="1">
      <c r="A267" s="207"/>
      <c r="B267" s="207"/>
      <c r="C267" s="195"/>
      <c r="D267" s="451"/>
    </row>
    <row r="268" spans="1:4" ht="26.25" customHeight="1">
      <c r="A268" s="207"/>
      <c r="B268" s="207"/>
      <c r="C268" s="195"/>
      <c r="D268" s="451"/>
    </row>
    <row r="269" spans="1:4" ht="26.25" customHeight="1">
      <c r="A269" s="207"/>
      <c r="B269" s="207"/>
      <c r="C269" s="195"/>
      <c r="D269" s="451"/>
    </row>
    <row r="270" spans="1:4" ht="26.25" customHeight="1">
      <c r="A270" s="207"/>
      <c r="B270" s="207"/>
      <c r="C270" s="195"/>
      <c r="D270" s="451"/>
    </row>
    <row r="271" spans="1:4" ht="26.25" customHeight="1">
      <c r="A271" s="207"/>
      <c r="B271" s="207"/>
      <c r="C271" s="195"/>
      <c r="D271" s="451"/>
    </row>
    <row r="272" spans="1:4" ht="26.25" customHeight="1">
      <c r="A272" s="207"/>
      <c r="B272" s="207"/>
      <c r="C272" s="195"/>
      <c r="D272" s="451"/>
    </row>
    <row r="273" spans="1:4" ht="26.25" customHeight="1">
      <c r="A273" s="207"/>
      <c r="B273" s="207"/>
      <c r="C273" s="195"/>
      <c r="D273" s="451"/>
    </row>
    <row r="274" spans="1:4" ht="26.25" customHeight="1">
      <c r="A274" s="207"/>
      <c r="B274" s="207"/>
      <c r="C274" s="195"/>
      <c r="D274" s="451"/>
    </row>
    <row r="275" spans="1:4" ht="26.25" customHeight="1">
      <c r="A275" s="207"/>
      <c r="B275" s="207"/>
      <c r="C275" s="195"/>
      <c r="D275" s="451"/>
    </row>
    <row r="276" spans="1:4" ht="26.25" customHeight="1">
      <c r="A276" s="207"/>
      <c r="B276" s="207"/>
      <c r="C276" s="195"/>
      <c r="D276" s="451"/>
    </row>
    <row r="277" spans="1:4" ht="26.25" customHeight="1">
      <c r="A277" s="207"/>
      <c r="B277" s="207"/>
      <c r="C277" s="195"/>
      <c r="D277" s="451"/>
    </row>
    <row r="278" spans="1:4" ht="26.25" customHeight="1">
      <c r="A278" s="207"/>
      <c r="B278" s="207"/>
      <c r="C278" s="195"/>
      <c r="D278" s="451"/>
    </row>
    <row r="279" spans="1:4" ht="26.25" customHeight="1">
      <c r="A279" s="207"/>
      <c r="B279" s="207"/>
      <c r="C279" s="195"/>
      <c r="D279" s="451"/>
    </row>
    <row r="280" spans="1:4" ht="26.25" customHeight="1">
      <c r="A280" s="207"/>
      <c r="B280" s="207"/>
      <c r="C280" s="195"/>
      <c r="D280" s="451"/>
    </row>
    <row r="281" spans="1:4" ht="26.25" customHeight="1">
      <c r="A281" s="207"/>
      <c r="B281" s="207"/>
      <c r="C281" s="195"/>
      <c r="D281" s="451"/>
    </row>
    <row r="282" spans="1:4" ht="26.25" customHeight="1">
      <c r="A282" s="207"/>
      <c r="B282" s="207"/>
      <c r="C282" s="195"/>
      <c r="D282" s="451"/>
    </row>
    <row r="283" spans="1:4" ht="26.25" customHeight="1">
      <c r="A283" s="207"/>
      <c r="B283" s="207"/>
      <c r="C283" s="195"/>
      <c r="D283" s="451"/>
    </row>
    <row r="284" spans="1:4" ht="26.25" customHeight="1">
      <c r="A284" s="207"/>
      <c r="B284" s="207"/>
      <c r="C284" s="195"/>
      <c r="D284" s="451"/>
    </row>
    <row r="285" spans="1:4" ht="26.25" customHeight="1">
      <c r="A285" s="207"/>
      <c r="B285" s="207"/>
      <c r="C285" s="195"/>
      <c r="D285" s="451"/>
    </row>
    <row r="286" spans="1:4" ht="26.25" customHeight="1">
      <c r="A286" s="207"/>
      <c r="B286" s="207"/>
      <c r="C286" s="195"/>
      <c r="D286" s="451"/>
    </row>
    <row r="287" spans="1:4" ht="26.25" customHeight="1">
      <c r="A287" s="207"/>
      <c r="B287" s="207"/>
      <c r="C287" s="195"/>
      <c r="D287" s="451"/>
    </row>
    <row r="288" spans="1:4" ht="26.25" customHeight="1">
      <c r="A288" s="207"/>
      <c r="B288" s="207"/>
      <c r="C288" s="195"/>
      <c r="D288" s="451"/>
    </row>
    <row r="289" spans="1:4" ht="26.25" customHeight="1">
      <c r="A289" s="207"/>
      <c r="B289" s="207"/>
      <c r="C289" s="195"/>
      <c r="D289" s="451"/>
    </row>
    <row r="290" spans="1:4" ht="26.25" customHeight="1">
      <c r="A290" s="207"/>
      <c r="B290" s="207"/>
      <c r="C290" s="195"/>
      <c r="D290" s="451"/>
    </row>
    <row r="291" spans="1:4" ht="26.25" customHeight="1">
      <c r="A291" s="207"/>
      <c r="B291" s="207"/>
      <c r="C291" s="195"/>
      <c r="D291" s="451"/>
    </row>
    <row r="292" spans="1:4" ht="26.25" customHeight="1">
      <c r="A292" s="207"/>
      <c r="B292" s="207"/>
      <c r="C292" s="195"/>
      <c r="D292" s="451"/>
    </row>
    <row r="293" spans="1:4" ht="26.25" customHeight="1">
      <c r="A293" s="207"/>
      <c r="B293" s="207"/>
      <c r="C293" s="195"/>
      <c r="D293" s="451"/>
    </row>
    <row r="294" spans="1:4" ht="26.25" customHeight="1">
      <c r="A294" s="207"/>
      <c r="B294" s="207"/>
      <c r="C294" s="195"/>
      <c r="D294" s="451"/>
    </row>
    <row r="295" spans="1:4" ht="26.25" customHeight="1">
      <c r="A295" s="207"/>
      <c r="B295" s="207"/>
      <c r="C295" s="195"/>
      <c r="D295" s="451"/>
    </row>
    <row r="296" spans="1:4" ht="26.25" customHeight="1">
      <c r="A296" s="207"/>
      <c r="B296" s="207"/>
      <c r="C296" s="195"/>
      <c r="D296" s="451"/>
    </row>
    <row r="297" spans="1:4" ht="26.25" customHeight="1">
      <c r="A297" s="207"/>
      <c r="B297" s="207"/>
      <c r="C297" s="195"/>
      <c r="D297" s="451"/>
    </row>
    <row r="298" spans="1:4" ht="26.25" customHeight="1">
      <c r="A298" s="207"/>
      <c r="B298" s="207"/>
      <c r="C298" s="195"/>
      <c r="D298" s="451"/>
    </row>
    <row r="299" spans="1:4" ht="26.25" customHeight="1">
      <c r="A299" s="207"/>
      <c r="B299" s="207"/>
      <c r="C299" s="195"/>
      <c r="D299" s="451"/>
    </row>
    <row r="300" spans="1:4" ht="26.25" customHeight="1">
      <c r="A300" s="207"/>
      <c r="B300" s="207"/>
      <c r="C300" s="195"/>
      <c r="D300" s="451"/>
    </row>
    <row r="301" spans="1:4" ht="26.25" customHeight="1">
      <c r="A301" s="207"/>
      <c r="B301" s="207"/>
      <c r="C301" s="195"/>
      <c r="D301" s="451"/>
    </row>
    <row r="302" spans="1:4" ht="26.25" customHeight="1">
      <c r="A302" s="207"/>
      <c r="B302" s="207"/>
      <c r="C302" s="195"/>
      <c r="D302" s="451"/>
    </row>
    <row r="303" spans="1:4" ht="26.25" customHeight="1">
      <c r="A303" s="207"/>
      <c r="B303" s="207"/>
      <c r="C303" s="195"/>
      <c r="D303" s="451"/>
    </row>
    <row r="304" spans="1:4" ht="26.25" customHeight="1">
      <c r="A304" s="207"/>
      <c r="B304" s="207"/>
      <c r="C304" s="195"/>
      <c r="D304" s="451"/>
    </row>
    <row r="305" spans="1:4" ht="26.25" customHeight="1">
      <c r="A305" s="207"/>
      <c r="B305" s="207"/>
      <c r="C305" s="195"/>
      <c r="D305" s="451"/>
    </row>
    <row r="306" spans="1:4" ht="26.25" customHeight="1">
      <c r="A306" s="207"/>
      <c r="B306" s="207"/>
      <c r="C306" s="195"/>
      <c r="D306" s="451"/>
    </row>
    <row r="307" spans="1:4" ht="26.25" customHeight="1">
      <c r="A307" s="207"/>
      <c r="B307" s="207"/>
      <c r="C307" s="195"/>
      <c r="D307" s="451"/>
    </row>
    <row r="308" spans="1:4" ht="26.25" customHeight="1">
      <c r="A308" s="207"/>
      <c r="B308" s="207"/>
      <c r="C308" s="195"/>
      <c r="D308" s="451"/>
    </row>
    <row r="309" spans="1:4" ht="26.25" customHeight="1">
      <c r="A309" s="207"/>
      <c r="B309" s="207"/>
      <c r="C309" s="195"/>
      <c r="D309" s="451"/>
    </row>
    <row r="310" spans="1:4" ht="26.25" customHeight="1">
      <c r="A310" s="207"/>
      <c r="B310" s="207"/>
      <c r="C310" s="195"/>
      <c r="D310" s="451"/>
    </row>
    <row r="311" spans="1:4" ht="26.25" customHeight="1">
      <c r="A311" s="207"/>
      <c r="B311" s="207"/>
      <c r="C311" s="195"/>
      <c r="D311" s="451"/>
    </row>
    <row r="312" spans="1:4" ht="26.25" customHeight="1">
      <c r="A312" s="207"/>
      <c r="B312" s="207"/>
      <c r="C312" s="195"/>
      <c r="D312" s="451"/>
    </row>
    <row r="313" spans="1:4" ht="26.25" customHeight="1">
      <c r="A313" s="207"/>
      <c r="B313" s="207"/>
      <c r="C313" s="195"/>
      <c r="D313" s="451"/>
    </row>
    <row r="314" spans="1:4" ht="26.25" customHeight="1">
      <c r="A314" s="207"/>
      <c r="B314" s="207"/>
      <c r="C314" s="195"/>
      <c r="D314" s="451"/>
    </row>
    <row r="315" spans="1:4" ht="26.25" customHeight="1">
      <c r="A315" s="207"/>
      <c r="B315" s="207"/>
      <c r="C315" s="195"/>
      <c r="D315" s="451"/>
    </row>
    <row r="316" spans="1:4" ht="26.25" customHeight="1">
      <c r="A316" s="207"/>
      <c r="B316" s="207"/>
      <c r="C316" s="195"/>
      <c r="D316" s="451"/>
    </row>
    <row r="317" spans="1:4" ht="26.25" customHeight="1">
      <c r="A317" s="207"/>
      <c r="B317" s="207"/>
      <c r="C317" s="195"/>
      <c r="D317" s="451"/>
    </row>
    <row r="318" spans="1:4" ht="26.25" customHeight="1">
      <c r="A318" s="207"/>
      <c r="B318" s="207"/>
      <c r="C318" s="195"/>
      <c r="D318" s="451"/>
    </row>
    <row r="319" spans="1:4" ht="26.25" customHeight="1">
      <c r="A319" s="207"/>
      <c r="B319" s="207"/>
      <c r="C319" s="195"/>
      <c r="D319" s="451"/>
    </row>
    <row r="320" spans="1:4" ht="26.25" customHeight="1">
      <c r="A320" s="207"/>
      <c r="B320" s="207"/>
      <c r="C320" s="195"/>
      <c r="D320" s="451"/>
    </row>
    <row r="321" spans="1:4" ht="26.25" customHeight="1">
      <c r="A321" s="207"/>
      <c r="B321" s="207"/>
      <c r="C321" s="195"/>
      <c r="D321" s="451"/>
    </row>
    <row r="322" spans="1:4" ht="26.25" customHeight="1">
      <c r="A322" s="207"/>
      <c r="B322" s="207"/>
      <c r="C322" s="195"/>
      <c r="D322" s="451"/>
    </row>
    <row r="323" spans="1:4" ht="26.25" customHeight="1">
      <c r="A323" s="207"/>
      <c r="B323" s="207"/>
      <c r="C323" s="195"/>
      <c r="D323" s="451"/>
    </row>
    <row r="324" spans="1:4" ht="26.25" customHeight="1">
      <c r="A324" s="207"/>
      <c r="B324" s="207"/>
      <c r="C324" s="195"/>
      <c r="D324" s="451"/>
    </row>
    <row r="325" spans="1:4" ht="26.25" customHeight="1">
      <c r="A325" s="207"/>
      <c r="B325" s="207"/>
      <c r="C325" s="195"/>
      <c r="D325" s="451"/>
    </row>
    <row r="326" spans="1:4" ht="26.25" customHeight="1">
      <c r="A326" s="207"/>
      <c r="B326" s="207"/>
      <c r="C326" s="195"/>
      <c r="D326" s="451"/>
    </row>
    <row r="327" spans="1:4" ht="26.25" customHeight="1">
      <c r="A327" s="207"/>
      <c r="B327" s="207"/>
      <c r="C327" s="195"/>
      <c r="D327" s="451"/>
    </row>
    <row r="328" spans="1:4" ht="26.25" customHeight="1">
      <c r="A328" s="207"/>
      <c r="B328" s="207"/>
      <c r="C328" s="195"/>
      <c r="D328" s="451"/>
    </row>
    <row r="329" spans="1:4" ht="26.25" customHeight="1">
      <c r="A329" s="207"/>
      <c r="B329" s="207"/>
      <c r="C329" s="195"/>
      <c r="D329" s="451"/>
    </row>
    <row r="330" spans="1:4" ht="26.25" customHeight="1">
      <c r="A330" s="207"/>
      <c r="B330" s="207"/>
      <c r="C330" s="195"/>
      <c r="D330" s="451"/>
    </row>
    <row r="331" spans="1:4" ht="26.25" customHeight="1">
      <c r="A331" s="207"/>
      <c r="B331" s="207"/>
      <c r="C331" s="195"/>
      <c r="D331" s="451"/>
    </row>
    <row r="332" spans="1:4" ht="26.25" customHeight="1">
      <c r="A332" s="207"/>
      <c r="B332" s="207"/>
      <c r="C332" s="195"/>
      <c r="D332" s="451"/>
    </row>
    <row r="333" spans="1:4" ht="26.25" customHeight="1">
      <c r="A333" s="207"/>
      <c r="B333" s="207"/>
      <c r="C333" s="195"/>
      <c r="D333" s="451"/>
    </row>
    <row r="334" spans="1:4" ht="26.25" customHeight="1">
      <c r="A334" s="207"/>
      <c r="B334" s="207"/>
      <c r="C334" s="195"/>
      <c r="D334" s="451"/>
    </row>
    <row r="335" spans="1:4" ht="26.25" customHeight="1">
      <c r="A335" s="207"/>
      <c r="B335" s="207"/>
      <c r="C335" s="195"/>
      <c r="D335" s="451"/>
    </row>
    <row r="336" spans="1:4" ht="26.25" customHeight="1">
      <c r="A336" s="207"/>
      <c r="B336" s="207"/>
      <c r="C336" s="195"/>
      <c r="D336" s="451"/>
    </row>
    <row r="337" spans="1:4" ht="26.25" customHeight="1">
      <c r="A337" s="207"/>
      <c r="B337" s="207"/>
      <c r="C337" s="195"/>
      <c r="D337" s="451"/>
    </row>
    <row r="338" spans="1:4" ht="26.25" customHeight="1">
      <c r="A338" s="207"/>
      <c r="B338" s="207"/>
      <c r="C338" s="195"/>
      <c r="D338" s="451"/>
    </row>
    <row r="339" spans="1:4" ht="26.25" customHeight="1">
      <c r="A339" s="207"/>
      <c r="B339" s="207"/>
      <c r="C339" s="195"/>
      <c r="D339" s="451"/>
    </row>
    <row r="340" spans="1:4" ht="26.25" customHeight="1">
      <c r="A340" s="207"/>
      <c r="B340" s="207"/>
      <c r="C340" s="195"/>
      <c r="D340" s="451"/>
    </row>
    <row r="341" spans="1:4" ht="26.25" customHeight="1">
      <c r="A341" s="207"/>
      <c r="B341" s="207"/>
      <c r="C341" s="195"/>
      <c r="D341" s="451"/>
    </row>
    <row r="342" spans="1:4" ht="26.25" customHeight="1">
      <c r="A342" s="207"/>
      <c r="B342" s="207"/>
      <c r="C342" s="195"/>
      <c r="D342" s="451"/>
    </row>
    <row r="343" spans="1:4" ht="26.25" customHeight="1">
      <c r="A343" s="207"/>
      <c r="B343" s="207"/>
      <c r="C343" s="195"/>
      <c r="D343" s="451"/>
    </row>
    <row r="344" spans="1:4" ht="26.25" customHeight="1">
      <c r="A344" s="207"/>
      <c r="B344" s="207"/>
      <c r="C344" s="195"/>
      <c r="D344" s="451"/>
    </row>
    <row r="345" spans="1:4" ht="26.25" customHeight="1">
      <c r="A345" s="207"/>
      <c r="B345" s="207"/>
      <c r="C345" s="195"/>
      <c r="D345" s="451"/>
    </row>
    <row r="346" spans="1:4" ht="26.25" customHeight="1">
      <c r="A346" s="207"/>
      <c r="B346" s="207"/>
      <c r="C346" s="195"/>
      <c r="D346" s="451"/>
    </row>
    <row r="347" spans="1:4" ht="26.25" customHeight="1">
      <c r="A347" s="207"/>
      <c r="B347" s="207"/>
      <c r="C347" s="195"/>
      <c r="D347" s="451"/>
    </row>
    <row r="348" spans="1:4" ht="26.25" customHeight="1">
      <c r="A348" s="207"/>
      <c r="B348" s="207"/>
      <c r="C348" s="195"/>
      <c r="D348" s="451"/>
    </row>
    <row r="349" spans="1:4" ht="26.25" customHeight="1">
      <c r="A349" s="207"/>
      <c r="B349" s="207"/>
      <c r="C349" s="195"/>
      <c r="D349" s="451"/>
    </row>
    <row r="350" spans="1:4" ht="26.25" customHeight="1">
      <c r="A350" s="207"/>
      <c r="B350" s="207"/>
      <c r="C350" s="195"/>
      <c r="D350" s="451"/>
    </row>
    <row r="351" spans="1:4" ht="26.25" customHeight="1">
      <c r="A351" s="207"/>
      <c r="B351" s="207"/>
      <c r="C351" s="195"/>
      <c r="D351" s="451"/>
    </row>
    <row r="352" spans="1:4" ht="26.25" customHeight="1">
      <c r="A352" s="207"/>
      <c r="B352" s="207"/>
      <c r="C352" s="195"/>
      <c r="D352" s="451"/>
    </row>
    <row r="353" spans="1:4" ht="26.25" customHeight="1">
      <c r="A353" s="207"/>
      <c r="B353" s="207"/>
      <c r="C353" s="195"/>
      <c r="D353" s="451"/>
    </row>
    <row r="354" spans="1:4" ht="26.25" customHeight="1">
      <c r="A354" s="207"/>
      <c r="B354" s="207"/>
      <c r="C354" s="195"/>
      <c r="D354" s="451"/>
    </row>
    <row r="355" spans="1:4" ht="26.25" customHeight="1">
      <c r="A355" s="207"/>
      <c r="B355" s="207"/>
      <c r="C355" s="195"/>
      <c r="D355" s="451"/>
    </row>
    <row r="356" spans="1:4" ht="26.25" customHeight="1">
      <c r="A356" s="207"/>
      <c r="B356" s="207"/>
      <c r="C356" s="195"/>
      <c r="D356" s="451"/>
    </row>
    <row r="357" spans="1:4" ht="26.25" customHeight="1">
      <c r="A357" s="207"/>
      <c r="B357" s="207"/>
      <c r="C357" s="195"/>
      <c r="D357" s="451"/>
    </row>
    <row r="358" spans="1:4" ht="26.25" customHeight="1">
      <c r="A358" s="207"/>
      <c r="B358" s="207"/>
      <c r="C358" s="195"/>
      <c r="D358" s="451"/>
    </row>
    <row r="359" spans="1:4" ht="26.25" customHeight="1">
      <c r="A359" s="207"/>
      <c r="B359" s="207"/>
      <c r="C359" s="195"/>
      <c r="D359" s="451"/>
    </row>
    <row r="360" spans="1:4" ht="26.25" customHeight="1">
      <c r="A360" s="207"/>
      <c r="B360" s="207"/>
      <c r="C360" s="195"/>
      <c r="D360" s="451"/>
    </row>
    <row r="361" spans="1:4" ht="26.25" customHeight="1">
      <c r="A361" s="207"/>
      <c r="B361" s="207"/>
      <c r="C361" s="195"/>
      <c r="D361" s="451"/>
    </row>
    <row r="362" spans="1:4" ht="26.25" customHeight="1">
      <c r="A362" s="207"/>
      <c r="B362" s="207"/>
      <c r="C362" s="195"/>
      <c r="D362" s="451"/>
    </row>
    <row r="363" spans="1:4" ht="26.25" customHeight="1">
      <c r="A363" s="207"/>
      <c r="B363" s="207"/>
      <c r="C363" s="195"/>
      <c r="D363" s="451"/>
    </row>
    <row r="364" spans="1:4" ht="26.25" customHeight="1">
      <c r="A364" s="207"/>
      <c r="B364" s="207"/>
      <c r="C364" s="195"/>
      <c r="D364" s="451"/>
    </row>
    <row r="365" spans="1:4" ht="26.25" customHeight="1">
      <c r="A365" s="207"/>
      <c r="B365" s="207"/>
      <c r="C365" s="195"/>
      <c r="D365" s="451"/>
    </row>
    <row r="366" spans="1:4" ht="26.25" customHeight="1">
      <c r="A366" s="207"/>
      <c r="B366" s="207"/>
      <c r="C366" s="195"/>
      <c r="D366" s="451"/>
    </row>
    <row r="367" spans="1:4" ht="26.25" customHeight="1">
      <c r="A367" s="207"/>
      <c r="B367" s="207"/>
      <c r="C367" s="195"/>
      <c r="D367" s="451"/>
    </row>
    <row r="368" spans="1:4" ht="26.25" customHeight="1">
      <c r="A368" s="207"/>
      <c r="B368" s="207"/>
      <c r="C368" s="195"/>
      <c r="D368" s="451"/>
    </row>
    <row r="369" spans="1:4" ht="26.25" customHeight="1">
      <c r="A369" s="207"/>
      <c r="B369" s="207"/>
      <c r="C369" s="195"/>
      <c r="D369" s="451"/>
    </row>
    <row r="370" spans="1:4" ht="26.25" customHeight="1">
      <c r="A370" s="207"/>
      <c r="B370" s="207"/>
      <c r="C370" s="195"/>
      <c r="D370" s="451"/>
    </row>
    <row r="371" spans="1:4" ht="26.25" customHeight="1">
      <c r="A371" s="207"/>
      <c r="B371" s="207"/>
      <c r="C371" s="195"/>
      <c r="D371" s="451"/>
    </row>
    <row r="372" spans="1:4" ht="26.25" customHeight="1">
      <c r="A372" s="207"/>
      <c r="B372" s="207"/>
      <c r="C372" s="195"/>
      <c r="D372" s="451"/>
    </row>
    <row r="373" spans="1:4" ht="26.25" customHeight="1">
      <c r="A373" s="207"/>
      <c r="B373" s="207"/>
      <c r="C373" s="195"/>
      <c r="D373" s="451"/>
    </row>
    <row r="374" spans="1:4" ht="26.25" customHeight="1">
      <c r="A374" s="207"/>
      <c r="B374" s="207"/>
      <c r="C374" s="195"/>
      <c r="D374" s="451"/>
    </row>
    <row r="375" spans="1:4" ht="26.25" customHeight="1">
      <c r="A375" s="207"/>
      <c r="B375" s="207"/>
      <c r="C375" s="195"/>
      <c r="D375" s="451"/>
    </row>
    <row r="376" spans="1:4" ht="26.25" customHeight="1">
      <c r="A376" s="207"/>
      <c r="B376" s="207"/>
      <c r="C376" s="195"/>
      <c r="D376" s="451"/>
    </row>
    <row r="377" spans="1:4" ht="26.25" customHeight="1">
      <c r="A377" s="207"/>
      <c r="B377" s="207"/>
      <c r="C377" s="195"/>
      <c r="D377" s="451"/>
    </row>
    <row r="378" spans="1:4" ht="26.25" customHeight="1">
      <c r="A378" s="207"/>
      <c r="B378" s="207"/>
      <c r="C378" s="195"/>
      <c r="D378" s="451"/>
    </row>
    <row r="379" spans="1:4" ht="26.25" customHeight="1">
      <c r="A379" s="207"/>
      <c r="B379" s="207"/>
      <c r="C379" s="195"/>
      <c r="D379" s="451"/>
    </row>
    <row r="380" spans="1:4" ht="26.25" customHeight="1">
      <c r="A380" s="207"/>
      <c r="B380" s="207"/>
      <c r="C380" s="195"/>
      <c r="D380" s="451"/>
    </row>
    <row r="381" spans="1:4" ht="26.25" customHeight="1">
      <c r="A381" s="207"/>
      <c r="B381" s="207"/>
      <c r="C381" s="195"/>
      <c r="D381" s="451"/>
    </row>
    <row r="382" spans="1:4" ht="26.25" customHeight="1">
      <c r="A382" s="207"/>
      <c r="B382" s="207"/>
      <c r="C382" s="195"/>
      <c r="D382" s="451"/>
    </row>
    <row r="383" spans="1:4" ht="26.25" customHeight="1">
      <c r="A383" s="207"/>
      <c r="B383" s="207"/>
      <c r="C383" s="195"/>
      <c r="D383" s="451"/>
    </row>
    <row r="384" spans="1:4" ht="26.25" customHeight="1">
      <c r="A384" s="207"/>
      <c r="B384" s="207"/>
      <c r="C384" s="195"/>
      <c r="D384" s="451"/>
    </row>
    <row r="385" spans="1:4" ht="26.25" customHeight="1">
      <c r="A385" s="207"/>
      <c r="B385" s="207"/>
      <c r="C385" s="195"/>
      <c r="D385" s="451"/>
    </row>
    <row r="386" spans="1:4" ht="26.25" customHeight="1">
      <c r="A386" s="207"/>
      <c r="B386" s="207"/>
      <c r="C386" s="195"/>
      <c r="D386" s="451"/>
    </row>
    <row r="387" spans="1:4" ht="26.25" customHeight="1">
      <c r="A387" s="207"/>
      <c r="B387" s="207"/>
      <c r="C387" s="195"/>
      <c r="D387" s="451"/>
    </row>
    <row r="388" spans="1:4" ht="26.25" customHeight="1">
      <c r="A388" s="207"/>
      <c r="B388" s="207"/>
      <c r="C388" s="195"/>
      <c r="D388" s="451"/>
    </row>
    <row r="389" spans="1:4" ht="26.25" customHeight="1">
      <c r="A389" s="207"/>
      <c r="B389" s="207"/>
      <c r="C389" s="195"/>
      <c r="D389" s="451"/>
    </row>
    <row r="390" spans="1:4" ht="26.25" customHeight="1">
      <c r="A390" s="207"/>
      <c r="B390" s="207"/>
      <c r="C390" s="195"/>
      <c r="D390" s="451"/>
    </row>
    <row r="391" spans="1:4" ht="26.25" customHeight="1">
      <c r="A391" s="207"/>
      <c r="B391" s="207"/>
      <c r="C391" s="195"/>
      <c r="D391" s="451"/>
    </row>
    <row r="392" spans="1:4" ht="26.25" customHeight="1">
      <c r="A392" s="207"/>
      <c r="B392" s="207"/>
      <c r="C392" s="195"/>
      <c r="D392" s="451"/>
    </row>
    <row r="393" spans="1:4" ht="26.25" customHeight="1">
      <c r="A393" s="207"/>
      <c r="B393" s="207"/>
      <c r="C393" s="195"/>
      <c r="D393" s="451"/>
    </row>
    <row r="394" spans="1:4" ht="26.25" customHeight="1">
      <c r="A394" s="207"/>
      <c r="B394" s="207"/>
      <c r="C394" s="195"/>
      <c r="D394" s="451"/>
    </row>
    <row r="395" spans="1:4" ht="26.25" customHeight="1">
      <c r="A395" s="207"/>
      <c r="B395" s="207"/>
      <c r="C395" s="195"/>
      <c r="D395" s="451"/>
    </row>
    <row r="396" spans="1:4" ht="26.25" customHeight="1">
      <c r="A396" s="207"/>
      <c r="B396" s="207"/>
      <c r="C396" s="195"/>
      <c r="D396" s="451"/>
    </row>
    <row r="397" spans="1:4" ht="26.25" customHeight="1">
      <c r="A397" s="207"/>
      <c r="B397" s="207"/>
      <c r="C397" s="195"/>
      <c r="D397" s="451"/>
    </row>
    <row r="398" spans="1:4" ht="26.25" customHeight="1">
      <c r="A398" s="207"/>
      <c r="B398" s="207"/>
      <c r="C398" s="195"/>
      <c r="D398" s="451"/>
    </row>
    <row r="399" spans="1:4" ht="26.25" customHeight="1">
      <c r="A399" s="207"/>
      <c r="B399" s="207"/>
      <c r="C399" s="195"/>
      <c r="D399" s="451"/>
    </row>
    <row r="400" spans="1:4" ht="26.25" customHeight="1">
      <c r="A400" s="207"/>
      <c r="B400" s="207"/>
      <c r="C400" s="195"/>
      <c r="D400" s="451"/>
    </row>
    <row r="401" spans="1:4" ht="26.25" customHeight="1">
      <c r="A401" s="207"/>
      <c r="B401" s="207"/>
      <c r="C401" s="195"/>
      <c r="D401" s="451"/>
    </row>
    <row r="402" spans="1:4" ht="26.25" customHeight="1">
      <c r="A402" s="207"/>
      <c r="B402" s="207"/>
      <c r="C402" s="195"/>
      <c r="D402" s="451"/>
    </row>
    <row r="403" spans="1:4" ht="26.25" customHeight="1">
      <c r="A403" s="207"/>
      <c r="B403" s="207"/>
      <c r="C403" s="195"/>
      <c r="D403" s="451"/>
    </row>
    <row r="404" spans="1:4" ht="26.25" customHeight="1">
      <c r="A404" s="207"/>
      <c r="B404" s="207"/>
      <c r="C404" s="195"/>
      <c r="D404" s="451"/>
    </row>
    <row r="405" spans="1:4" ht="26.25" customHeight="1">
      <c r="A405" s="207"/>
      <c r="B405" s="207"/>
      <c r="C405" s="195"/>
      <c r="D405" s="451"/>
    </row>
    <row r="406" spans="1:4" ht="26.25" customHeight="1">
      <c r="A406" s="207"/>
      <c r="B406" s="207"/>
      <c r="C406" s="195"/>
      <c r="D406" s="451"/>
    </row>
    <row r="407" spans="1:4" ht="26.25" customHeight="1">
      <c r="A407" s="207"/>
      <c r="B407" s="207"/>
      <c r="C407" s="195"/>
      <c r="D407" s="451"/>
    </row>
    <row r="408" spans="1:4" ht="26.25" customHeight="1">
      <c r="A408" s="207"/>
      <c r="B408" s="207"/>
      <c r="C408" s="195"/>
      <c r="D408" s="451"/>
    </row>
    <row r="409" spans="1:4" ht="26.25" customHeight="1">
      <c r="A409" s="207"/>
      <c r="B409" s="207"/>
      <c r="C409" s="195"/>
      <c r="D409" s="451"/>
    </row>
    <row r="410" spans="1:4" ht="26.25" customHeight="1">
      <c r="A410" s="207"/>
      <c r="B410" s="207"/>
      <c r="C410" s="195"/>
      <c r="D410" s="451"/>
    </row>
    <row r="411" spans="1:4" ht="26.25" customHeight="1">
      <c r="A411" s="207"/>
      <c r="B411" s="207"/>
      <c r="C411" s="195"/>
      <c r="D411" s="451"/>
    </row>
    <row r="412" spans="1:4" ht="26.25" customHeight="1">
      <c r="A412" s="207"/>
      <c r="B412" s="207"/>
      <c r="C412" s="195"/>
      <c r="D412" s="451"/>
    </row>
    <row r="413" spans="1:4" ht="26.25" customHeight="1">
      <c r="A413" s="207"/>
      <c r="B413" s="207"/>
      <c r="C413" s="195"/>
      <c r="D413" s="451"/>
    </row>
    <row r="414" spans="1:4" ht="26.25" customHeight="1">
      <c r="A414" s="207"/>
      <c r="B414" s="207"/>
      <c r="C414" s="195"/>
      <c r="D414" s="451"/>
    </row>
    <row r="415" spans="1:4" ht="26.25" customHeight="1">
      <c r="A415" s="207"/>
      <c r="B415" s="207"/>
      <c r="C415" s="195"/>
      <c r="D415" s="451"/>
    </row>
    <row r="416" spans="1:4" ht="26.25" customHeight="1">
      <c r="A416" s="207"/>
      <c r="B416" s="207"/>
      <c r="C416" s="195"/>
      <c r="D416" s="451"/>
    </row>
    <row r="417" spans="1:4" ht="26.25" customHeight="1">
      <c r="A417" s="207"/>
      <c r="B417" s="207"/>
      <c r="C417" s="195"/>
      <c r="D417" s="451"/>
    </row>
    <row r="418" spans="1:4" ht="26.25" customHeight="1">
      <c r="A418" s="207"/>
      <c r="B418" s="207"/>
      <c r="C418" s="195"/>
      <c r="D418" s="451"/>
    </row>
    <row r="419" spans="1:4" ht="26.25" customHeight="1">
      <c r="A419" s="207"/>
      <c r="B419" s="207"/>
      <c r="C419" s="195"/>
      <c r="D419" s="451"/>
    </row>
    <row r="420" spans="1:4" ht="26.25" customHeight="1">
      <c r="A420" s="207"/>
      <c r="B420" s="207"/>
      <c r="C420" s="195"/>
      <c r="D420" s="451"/>
    </row>
    <row r="421" spans="1:4" ht="26.25" customHeight="1">
      <c r="A421" s="207"/>
      <c r="B421" s="207"/>
      <c r="C421" s="195"/>
      <c r="D421" s="451"/>
    </row>
    <row r="422" spans="1:4" ht="26.25" customHeight="1">
      <c r="A422" s="207"/>
      <c r="B422" s="207"/>
      <c r="C422" s="195"/>
      <c r="D422" s="451"/>
    </row>
    <row r="423" spans="1:4" ht="26.25" customHeight="1">
      <c r="A423" s="207"/>
      <c r="B423" s="207"/>
      <c r="C423" s="195"/>
      <c r="D423" s="451"/>
    </row>
    <row r="424" spans="1:4" ht="26.25" customHeight="1">
      <c r="A424" s="207"/>
      <c r="B424" s="207"/>
      <c r="C424" s="195"/>
      <c r="D424" s="451"/>
    </row>
    <row r="425" spans="1:4" ht="26.25" customHeight="1">
      <c r="A425" s="207"/>
      <c r="B425" s="207"/>
      <c r="C425" s="195"/>
      <c r="D425" s="451"/>
    </row>
    <row r="426" spans="1:4" ht="26.25" customHeight="1">
      <c r="A426" s="207"/>
      <c r="B426" s="207"/>
      <c r="C426" s="195"/>
      <c r="D426" s="451"/>
    </row>
    <row r="427" spans="1:4" ht="26.25" customHeight="1">
      <c r="A427" s="207"/>
      <c r="B427" s="207"/>
      <c r="C427" s="195"/>
      <c r="D427" s="451"/>
    </row>
    <row r="428" spans="1:4" ht="26.25" customHeight="1">
      <c r="A428" s="207"/>
      <c r="B428" s="207"/>
      <c r="C428" s="195"/>
      <c r="D428" s="451"/>
    </row>
    <row r="429" spans="1:4" ht="26.25" customHeight="1">
      <c r="A429" s="207"/>
      <c r="B429" s="207"/>
      <c r="C429" s="195"/>
      <c r="D429" s="451"/>
    </row>
    <row r="430" spans="1:4" ht="26.25" customHeight="1">
      <c r="A430" s="207"/>
      <c r="B430" s="207"/>
      <c r="C430" s="195"/>
      <c r="D430" s="451"/>
    </row>
    <row r="431" spans="1:4" ht="26.25" customHeight="1">
      <c r="A431" s="207"/>
      <c r="B431" s="207"/>
      <c r="C431" s="195"/>
      <c r="D431" s="451"/>
    </row>
    <row r="432" spans="1:4" ht="26.25" customHeight="1">
      <c r="A432" s="207"/>
      <c r="B432" s="207"/>
      <c r="C432" s="195"/>
      <c r="D432" s="451"/>
    </row>
    <row r="433" spans="1:4" ht="26.25" customHeight="1">
      <c r="A433" s="207"/>
      <c r="B433" s="207"/>
      <c r="C433" s="195"/>
      <c r="D433" s="451"/>
    </row>
    <row r="434" spans="1:4" ht="26.25" customHeight="1">
      <c r="A434" s="207"/>
      <c r="B434" s="207"/>
      <c r="C434" s="195"/>
      <c r="D434" s="451"/>
    </row>
    <row r="435" spans="1:4" ht="26.25" customHeight="1">
      <c r="A435" s="207"/>
      <c r="B435" s="207"/>
      <c r="C435" s="195"/>
      <c r="D435" s="451"/>
    </row>
    <row r="436" spans="1:4" ht="26.25" customHeight="1">
      <c r="A436" s="207"/>
      <c r="B436" s="207"/>
      <c r="C436" s="195"/>
      <c r="D436" s="451"/>
    </row>
    <row r="437" spans="1:4" ht="26.25" customHeight="1">
      <c r="A437" s="207"/>
      <c r="B437" s="207"/>
      <c r="C437" s="195"/>
      <c r="D437" s="451"/>
    </row>
    <row r="438" spans="1:4" ht="26.25" customHeight="1">
      <c r="A438" s="207"/>
      <c r="B438" s="207"/>
      <c r="C438" s="195"/>
      <c r="D438" s="451"/>
    </row>
    <row r="439" spans="1:4" ht="26.25" customHeight="1">
      <c r="A439" s="207"/>
      <c r="B439" s="207"/>
      <c r="C439" s="195"/>
      <c r="D439" s="451"/>
    </row>
    <row r="440" spans="1:4" ht="26.25" customHeight="1">
      <c r="A440" s="207"/>
      <c r="B440" s="207"/>
      <c r="C440" s="195"/>
      <c r="D440" s="451"/>
    </row>
    <row r="441" spans="1:4" ht="26.25" customHeight="1">
      <c r="A441" s="207"/>
      <c r="B441" s="207"/>
      <c r="C441" s="195"/>
      <c r="D441" s="451"/>
    </row>
    <row r="442" spans="1:4" ht="26.25" customHeight="1">
      <c r="A442" s="207"/>
      <c r="B442" s="207"/>
      <c r="C442" s="195"/>
      <c r="D442" s="451"/>
    </row>
    <row r="443" spans="1:4" ht="26.25" customHeight="1">
      <c r="A443" s="207"/>
      <c r="B443" s="207"/>
      <c r="C443" s="195"/>
      <c r="D443" s="451"/>
    </row>
    <row r="444" spans="1:4" ht="26.25" customHeight="1">
      <c r="A444" s="207"/>
      <c r="B444" s="207"/>
      <c r="C444" s="195"/>
      <c r="D444" s="451"/>
    </row>
    <row r="445" spans="1:4" ht="26.25" customHeight="1">
      <c r="A445" s="207"/>
      <c r="B445" s="207"/>
      <c r="C445" s="195"/>
      <c r="D445" s="451"/>
    </row>
    <row r="446" spans="1:4" ht="26.25" customHeight="1">
      <c r="A446" s="207"/>
      <c r="B446" s="207"/>
      <c r="C446" s="195"/>
      <c r="D446" s="451"/>
    </row>
    <row r="447" spans="1:4" ht="26.25" customHeight="1">
      <c r="A447" s="207"/>
      <c r="B447" s="207"/>
      <c r="C447" s="195"/>
      <c r="D447" s="451"/>
    </row>
    <row r="448" spans="1:4" ht="26.25" customHeight="1">
      <c r="A448" s="207"/>
      <c r="B448" s="207"/>
      <c r="C448" s="195"/>
      <c r="D448" s="451"/>
    </row>
    <row r="449" spans="1:4" ht="26.25" customHeight="1">
      <c r="A449" s="207"/>
      <c r="B449" s="207"/>
      <c r="C449" s="195"/>
      <c r="D449" s="451"/>
    </row>
    <row r="450" spans="1:4" ht="26.25" customHeight="1">
      <c r="A450" s="207"/>
      <c r="B450" s="207"/>
      <c r="C450" s="195"/>
      <c r="D450" s="451"/>
    </row>
    <row r="451" spans="1:4" ht="26.25" customHeight="1">
      <c r="A451" s="207"/>
      <c r="B451" s="207"/>
      <c r="C451" s="195"/>
      <c r="D451" s="451"/>
    </row>
    <row r="452" spans="1:4" ht="26.25" customHeight="1">
      <c r="A452" s="207"/>
      <c r="B452" s="207"/>
      <c r="C452" s="195"/>
      <c r="D452" s="451"/>
    </row>
    <row r="453" spans="1:4" ht="26.25" customHeight="1">
      <c r="A453" s="207"/>
      <c r="B453" s="207"/>
      <c r="C453" s="195"/>
      <c r="D453" s="451"/>
    </row>
    <row r="454" spans="1:4" ht="26.25" customHeight="1">
      <c r="A454" s="207"/>
      <c r="B454" s="207"/>
      <c r="C454" s="195"/>
      <c r="D454" s="451"/>
    </row>
    <row r="455" spans="1:4" ht="26.25" customHeight="1">
      <c r="A455" s="207"/>
      <c r="B455" s="207"/>
      <c r="C455" s="195"/>
      <c r="D455" s="451"/>
    </row>
    <row r="456" spans="1:4" ht="26.25" customHeight="1">
      <c r="A456" s="207"/>
      <c r="B456" s="207"/>
      <c r="C456" s="195"/>
      <c r="D456" s="451"/>
    </row>
    <row r="457" spans="1:4" ht="26.25" customHeight="1">
      <c r="A457" s="207"/>
      <c r="B457" s="207"/>
      <c r="C457" s="195"/>
      <c r="D457" s="451"/>
    </row>
    <row r="458" spans="1:4" ht="26.25" customHeight="1">
      <c r="A458" s="207"/>
      <c r="B458" s="207"/>
      <c r="C458" s="195"/>
      <c r="D458" s="451"/>
    </row>
    <row r="459" spans="1:4" ht="26.25" customHeight="1">
      <c r="A459" s="207"/>
      <c r="B459" s="207"/>
      <c r="C459" s="195"/>
      <c r="D459" s="451"/>
    </row>
    <row r="460" spans="1:4" ht="26.25" customHeight="1">
      <c r="A460" s="207"/>
      <c r="B460" s="207"/>
      <c r="C460" s="195"/>
      <c r="D460" s="451"/>
    </row>
    <row r="461" spans="1:4" ht="26.25" customHeight="1">
      <c r="A461" s="207"/>
      <c r="B461" s="207"/>
      <c r="C461" s="195"/>
      <c r="D461" s="451"/>
    </row>
    <row r="462" spans="1:4" ht="26.25" customHeight="1">
      <c r="A462" s="207"/>
      <c r="B462" s="207"/>
      <c r="C462" s="195"/>
      <c r="D462" s="451"/>
    </row>
    <row r="463" spans="1:4" ht="26.25" customHeight="1">
      <c r="A463" s="207"/>
      <c r="B463" s="207"/>
      <c r="C463" s="195"/>
      <c r="D463" s="451"/>
    </row>
    <row r="464" spans="1:4" ht="26.25" customHeight="1">
      <c r="A464" s="207"/>
      <c r="B464" s="207"/>
      <c r="C464" s="195"/>
      <c r="D464" s="451"/>
    </row>
    <row r="465" spans="1:4" ht="26.25" customHeight="1">
      <c r="A465" s="207"/>
      <c r="B465" s="207"/>
      <c r="C465" s="195"/>
      <c r="D465" s="451"/>
    </row>
    <row r="466" spans="1:4" ht="26.25" customHeight="1">
      <c r="A466" s="207"/>
      <c r="B466" s="207"/>
      <c r="C466" s="195"/>
      <c r="D466" s="451"/>
    </row>
    <row r="467" spans="1:4" ht="26.25" customHeight="1">
      <c r="A467" s="207"/>
      <c r="B467" s="207"/>
      <c r="C467" s="195"/>
      <c r="D467" s="451"/>
    </row>
    <row r="468" spans="1:4" ht="26.25" customHeight="1">
      <c r="A468" s="207"/>
      <c r="B468" s="207"/>
      <c r="C468" s="195"/>
      <c r="D468" s="451"/>
    </row>
    <row r="469" spans="1:4" ht="26.25" customHeight="1">
      <c r="A469" s="207"/>
      <c r="B469" s="207"/>
      <c r="C469" s="195"/>
      <c r="D469" s="451"/>
    </row>
    <row r="470" spans="1:4" ht="26.25" customHeight="1">
      <c r="A470" s="207"/>
      <c r="B470" s="207"/>
      <c r="C470" s="195"/>
      <c r="D470" s="451"/>
    </row>
    <row r="471" spans="1:4" ht="26.25" customHeight="1">
      <c r="A471" s="207"/>
      <c r="B471" s="207"/>
      <c r="C471" s="195"/>
      <c r="D471" s="451"/>
    </row>
    <row r="472" spans="1:4" ht="26.25" customHeight="1">
      <c r="A472" s="207"/>
      <c r="B472" s="207"/>
      <c r="C472" s="195"/>
      <c r="D472" s="451"/>
    </row>
    <row r="473" spans="1:4" ht="26.25" customHeight="1">
      <c r="A473" s="207"/>
      <c r="B473" s="207"/>
      <c r="C473" s="195"/>
      <c r="D473" s="451"/>
    </row>
    <row r="474" spans="1:4" ht="26.25" customHeight="1">
      <c r="A474" s="207"/>
      <c r="B474" s="207"/>
      <c r="C474" s="195"/>
      <c r="D474" s="451"/>
    </row>
    <row r="475" spans="1:4" ht="26.25" customHeight="1">
      <c r="A475" s="207"/>
      <c r="B475" s="207"/>
      <c r="C475" s="195"/>
      <c r="D475" s="451"/>
    </row>
    <row r="476" spans="1:4" ht="26.25" customHeight="1">
      <c r="A476" s="207"/>
      <c r="B476" s="207"/>
      <c r="C476" s="195"/>
      <c r="D476" s="451"/>
    </row>
    <row r="477" spans="1:4" ht="26.25" customHeight="1">
      <c r="A477" s="207"/>
      <c r="B477" s="207"/>
      <c r="C477" s="195"/>
      <c r="D477" s="451"/>
    </row>
    <row r="478" spans="1:4" ht="26.25" customHeight="1">
      <c r="A478" s="207"/>
      <c r="B478" s="207"/>
      <c r="C478" s="195"/>
      <c r="D478" s="451"/>
    </row>
    <row r="479" spans="1:4" ht="26.25" customHeight="1">
      <c r="A479" s="207"/>
      <c r="B479" s="207"/>
      <c r="C479" s="195"/>
      <c r="D479" s="451"/>
    </row>
    <row r="480" spans="1:4" ht="26.25" customHeight="1">
      <c r="A480" s="207"/>
      <c r="B480" s="207"/>
      <c r="C480" s="195"/>
      <c r="D480" s="451"/>
    </row>
    <row r="481" spans="1:4" ht="26.25" customHeight="1">
      <c r="A481" s="207"/>
      <c r="B481" s="207"/>
      <c r="C481" s="195"/>
      <c r="D481" s="451"/>
    </row>
    <row r="482" spans="1:4" ht="26.25" customHeight="1">
      <c r="A482" s="207"/>
      <c r="B482" s="207"/>
      <c r="C482" s="195"/>
      <c r="D482" s="451"/>
    </row>
    <row r="483" spans="1:4" ht="26.25" customHeight="1">
      <c r="A483" s="207"/>
      <c r="B483" s="207"/>
      <c r="C483" s="195"/>
      <c r="D483" s="451"/>
    </row>
    <row r="484" spans="1:4" ht="26.25" customHeight="1">
      <c r="A484" s="207"/>
      <c r="B484" s="207"/>
      <c r="C484" s="195"/>
      <c r="D484" s="451"/>
    </row>
    <row r="485" spans="1:4" ht="26.25" customHeight="1">
      <c r="A485" s="207"/>
      <c r="B485" s="207"/>
      <c r="C485" s="195"/>
      <c r="D485" s="451"/>
    </row>
    <row r="486" spans="1:4" ht="26.25" customHeight="1">
      <c r="A486" s="207"/>
      <c r="B486" s="207"/>
      <c r="C486" s="195"/>
      <c r="D486" s="451"/>
    </row>
    <row r="487" spans="1:4" ht="26.25" customHeight="1">
      <c r="A487" s="207"/>
      <c r="B487" s="207"/>
      <c r="C487" s="195"/>
      <c r="D487" s="451"/>
    </row>
    <row r="488" spans="1:4" ht="26.25" customHeight="1">
      <c r="A488" s="207"/>
      <c r="B488" s="207"/>
      <c r="C488" s="195"/>
      <c r="D488" s="451"/>
    </row>
    <row r="489" spans="1:4" ht="26.25" customHeight="1">
      <c r="A489" s="207"/>
      <c r="B489" s="207"/>
      <c r="C489" s="195"/>
      <c r="D489" s="451"/>
    </row>
    <row r="490" spans="1:4" ht="26.25" customHeight="1">
      <c r="A490" s="207"/>
      <c r="B490" s="207"/>
      <c r="C490" s="195"/>
      <c r="D490" s="451"/>
    </row>
    <row r="491" spans="1:4" ht="26.25" customHeight="1">
      <c r="A491" s="207"/>
      <c r="B491" s="207"/>
      <c r="C491" s="195"/>
      <c r="D491" s="451"/>
    </row>
    <row r="492" spans="1:4" ht="26.25" customHeight="1">
      <c r="A492" s="207"/>
      <c r="B492" s="207"/>
      <c r="C492" s="195"/>
      <c r="D492" s="451"/>
    </row>
    <row r="493" spans="1:4" ht="26.25" customHeight="1">
      <c r="A493" s="207"/>
      <c r="B493" s="207"/>
      <c r="C493" s="195"/>
      <c r="D493" s="451"/>
    </row>
    <row r="494" spans="1:4" ht="26.25" customHeight="1">
      <c r="A494" s="207"/>
      <c r="B494" s="207"/>
      <c r="C494" s="195"/>
      <c r="D494" s="451"/>
    </row>
    <row r="495" spans="1:4" ht="26.25" customHeight="1">
      <c r="A495" s="207"/>
      <c r="B495" s="207"/>
      <c r="C495" s="195"/>
      <c r="D495" s="451"/>
    </row>
    <row r="496" spans="1:4" ht="26.25" customHeight="1">
      <c r="A496" s="207"/>
      <c r="B496" s="207"/>
      <c r="C496" s="195"/>
      <c r="D496" s="451"/>
    </row>
    <row r="497" spans="1:4" ht="26.25" customHeight="1">
      <c r="A497" s="207"/>
      <c r="B497" s="207"/>
      <c r="C497" s="195"/>
      <c r="D497" s="451"/>
    </row>
    <row r="498" spans="1:4" ht="26.25" customHeight="1">
      <c r="A498" s="207"/>
      <c r="B498" s="207"/>
      <c r="C498" s="195"/>
      <c r="D498" s="451"/>
    </row>
    <row r="499" spans="1:4" ht="26.25" customHeight="1">
      <c r="A499" s="207"/>
      <c r="B499" s="207"/>
      <c r="C499" s="195"/>
      <c r="D499" s="451"/>
    </row>
    <row r="500" spans="1:4" ht="26.25" customHeight="1">
      <c r="A500" s="207"/>
      <c r="B500" s="207"/>
      <c r="C500" s="195"/>
      <c r="D500" s="451"/>
    </row>
    <row r="501" spans="1:4" ht="26.25" customHeight="1">
      <c r="A501" s="207"/>
      <c r="B501" s="207"/>
      <c r="C501" s="195"/>
      <c r="D501" s="451"/>
    </row>
    <row r="502" spans="1:4" ht="26.25" customHeight="1">
      <c r="A502" s="207"/>
      <c r="B502" s="207"/>
      <c r="C502" s="195"/>
      <c r="D502" s="451"/>
    </row>
    <row r="503" spans="1:4" ht="26.25" customHeight="1">
      <c r="A503" s="207"/>
      <c r="B503" s="207"/>
      <c r="C503" s="195"/>
      <c r="D503" s="451"/>
    </row>
    <row r="504" spans="1:4" ht="26.25" customHeight="1">
      <c r="A504" s="207"/>
      <c r="B504" s="207"/>
      <c r="C504" s="195"/>
      <c r="D504" s="451"/>
    </row>
    <row r="505" spans="1:4" ht="26.25" customHeight="1">
      <c r="A505" s="207"/>
      <c r="B505" s="207"/>
      <c r="C505" s="195"/>
      <c r="D505" s="451"/>
    </row>
    <row r="506" spans="1:4" ht="26.25" customHeight="1">
      <c r="A506" s="207"/>
      <c r="B506" s="207"/>
      <c r="C506" s="195"/>
      <c r="D506" s="451"/>
    </row>
    <row r="507" spans="1:4" ht="26.25" customHeight="1">
      <c r="A507" s="207"/>
      <c r="B507" s="207"/>
      <c r="C507" s="195"/>
      <c r="D507" s="451"/>
    </row>
    <row r="508" spans="1:4" ht="26.25" customHeight="1">
      <c r="A508" s="207"/>
      <c r="B508" s="207"/>
      <c r="C508" s="195"/>
      <c r="D508" s="451"/>
    </row>
    <row r="509" spans="1:4" ht="26.25" customHeight="1">
      <c r="A509" s="207"/>
      <c r="B509" s="207"/>
      <c r="C509" s="195"/>
      <c r="D509" s="451"/>
    </row>
    <row r="510" spans="1:4" ht="26.25" customHeight="1">
      <c r="A510" s="207"/>
      <c r="B510" s="207"/>
      <c r="C510" s="195"/>
      <c r="D510" s="451"/>
    </row>
    <row r="511" spans="1:4" ht="26.25" customHeight="1">
      <c r="A511" s="207"/>
      <c r="B511" s="207"/>
      <c r="C511" s="195"/>
      <c r="D511" s="451"/>
    </row>
    <row r="512" spans="1:4" ht="26.25" customHeight="1">
      <c r="A512" s="207"/>
      <c r="B512" s="207"/>
      <c r="C512" s="195"/>
      <c r="D512" s="451"/>
    </row>
    <row r="513" spans="1:4" ht="26.25" customHeight="1">
      <c r="A513" s="207"/>
      <c r="B513" s="207"/>
      <c r="C513" s="195"/>
      <c r="D513" s="451"/>
    </row>
    <row r="514" spans="1:4" ht="26.25" customHeight="1">
      <c r="A514" s="207"/>
      <c r="B514" s="207"/>
      <c r="C514" s="195"/>
      <c r="D514" s="451"/>
    </row>
    <row r="515" spans="1:4" ht="26.25" customHeight="1">
      <c r="A515" s="207"/>
      <c r="B515" s="207"/>
      <c r="C515" s="195"/>
      <c r="D515" s="451"/>
    </row>
    <row r="516" spans="1:4" ht="26.25" customHeight="1">
      <c r="A516" s="207"/>
      <c r="B516" s="207"/>
      <c r="C516" s="195"/>
      <c r="D516" s="451"/>
    </row>
    <row r="517" spans="1:4" ht="26.25" customHeight="1">
      <c r="A517" s="207"/>
      <c r="B517" s="207"/>
      <c r="C517" s="195"/>
      <c r="D517" s="451"/>
    </row>
    <row r="518" spans="1:4" ht="26.25" customHeight="1">
      <c r="A518" s="207"/>
      <c r="B518" s="207"/>
      <c r="C518" s="195"/>
      <c r="D518" s="451"/>
    </row>
    <row r="519" spans="1:4" ht="26.25" customHeight="1">
      <c r="A519" s="207"/>
      <c r="B519" s="207"/>
      <c r="C519" s="195"/>
      <c r="D519" s="451"/>
    </row>
    <row r="520" spans="1:4" ht="26.25" customHeight="1">
      <c r="A520" s="207"/>
      <c r="B520" s="207"/>
      <c r="C520" s="195"/>
      <c r="D520" s="451"/>
    </row>
    <row r="521" spans="1:4" ht="26.25" customHeight="1">
      <c r="A521" s="207"/>
      <c r="B521" s="207"/>
      <c r="C521" s="195"/>
      <c r="D521" s="451"/>
    </row>
    <row r="522" spans="1:4" ht="26.25" customHeight="1">
      <c r="A522" s="207"/>
      <c r="B522" s="207"/>
      <c r="C522" s="195"/>
      <c r="D522" s="451"/>
    </row>
    <row r="523" spans="1:4" ht="26.25" customHeight="1">
      <c r="A523" s="207"/>
      <c r="B523" s="207"/>
      <c r="C523" s="195"/>
      <c r="D523" s="451"/>
    </row>
    <row r="524" spans="1:4" ht="26.25" customHeight="1">
      <c r="A524" s="207"/>
      <c r="B524" s="207"/>
      <c r="C524" s="195"/>
      <c r="D524" s="451"/>
    </row>
    <row r="525" spans="1:4" ht="26.25" customHeight="1">
      <c r="A525" s="207"/>
      <c r="B525" s="207"/>
      <c r="C525" s="195"/>
      <c r="D525" s="451"/>
    </row>
    <row r="526" spans="1:4" ht="26.25" customHeight="1">
      <c r="A526" s="207"/>
      <c r="B526" s="207"/>
      <c r="C526" s="195"/>
      <c r="D526" s="451"/>
    </row>
    <row r="527" spans="1:4" ht="26.25" customHeight="1">
      <c r="A527" s="207"/>
      <c r="B527" s="207"/>
      <c r="C527" s="195"/>
      <c r="D527" s="451"/>
    </row>
    <row r="528" spans="1:4" ht="26.25" customHeight="1">
      <c r="A528" s="207"/>
      <c r="B528" s="207"/>
      <c r="C528" s="195"/>
      <c r="D528" s="451"/>
    </row>
    <row r="529" spans="1:4" ht="26.25" customHeight="1">
      <c r="A529" s="207"/>
      <c r="B529" s="207"/>
      <c r="C529" s="195"/>
      <c r="D529" s="451"/>
    </row>
    <row r="530" spans="1:4" ht="26.25" customHeight="1">
      <c r="A530" s="207"/>
      <c r="B530" s="207"/>
      <c r="C530" s="195"/>
      <c r="D530" s="451"/>
    </row>
    <row r="531" spans="1:4" ht="26.25" customHeight="1">
      <c r="A531" s="207"/>
      <c r="B531" s="207"/>
      <c r="C531" s="195"/>
      <c r="D531" s="451"/>
    </row>
    <row r="532" spans="1:4" ht="26.25" customHeight="1">
      <c r="A532" s="207"/>
      <c r="B532" s="207"/>
      <c r="C532" s="195"/>
      <c r="D532" s="451"/>
    </row>
    <row r="533" spans="1:4" ht="26.25" customHeight="1">
      <c r="A533" s="207"/>
      <c r="B533" s="207"/>
      <c r="C533" s="195"/>
      <c r="D533" s="451"/>
    </row>
    <row r="534" spans="1:4" ht="26.25" customHeight="1">
      <c r="A534" s="207"/>
      <c r="B534" s="207"/>
      <c r="C534" s="195"/>
      <c r="D534" s="451"/>
    </row>
    <row r="535" spans="1:4" ht="26.25" customHeight="1">
      <c r="A535" s="207"/>
      <c r="B535" s="207"/>
      <c r="C535" s="195"/>
      <c r="D535" s="451"/>
    </row>
    <row r="536" spans="1:4" ht="26.25" customHeight="1">
      <c r="A536" s="207"/>
      <c r="B536" s="207"/>
      <c r="C536" s="195"/>
      <c r="D536" s="451"/>
    </row>
    <row r="537" spans="1:4" ht="26.25" customHeight="1">
      <c r="A537" s="207"/>
      <c r="B537" s="207"/>
      <c r="C537" s="195"/>
      <c r="D537" s="451"/>
    </row>
    <row r="538" spans="1:4" ht="26.25" customHeight="1">
      <c r="A538" s="207"/>
      <c r="B538" s="207"/>
      <c r="C538" s="195"/>
      <c r="D538" s="451"/>
    </row>
    <row r="539" spans="1:4" ht="26.25" customHeight="1">
      <c r="A539" s="207"/>
      <c r="B539" s="207"/>
      <c r="C539" s="195"/>
      <c r="D539" s="451"/>
    </row>
    <row r="540" spans="1:4" ht="26.25" customHeight="1">
      <c r="A540" s="207"/>
      <c r="B540" s="207"/>
      <c r="C540" s="195"/>
      <c r="D540" s="451"/>
    </row>
    <row r="541" spans="1:4" ht="26.25" customHeight="1">
      <c r="A541" s="207"/>
      <c r="B541" s="207"/>
      <c r="C541" s="195"/>
      <c r="D541" s="451"/>
    </row>
    <row r="542" spans="1:4" ht="26.25" customHeight="1">
      <c r="A542" s="207"/>
      <c r="B542" s="207"/>
      <c r="C542" s="195"/>
      <c r="D542" s="451"/>
    </row>
    <row r="543" spans="1:4" ht="26.25" customHeight="1">
      <c r="A543" s="207"/>
      <c r="B543" s="207"/>
      <c r="C543" s="195"/>
      <c r="D543" s="451"/>
    </row>
    <row r="544" spans="1:4" ht="26.25" customHeight="1">
      <c r="A544" s="207"/>
      <c r="B544" s="207"/>
      <c r="C544" s="195"/>
      <c r="D544" s="451"/>
    </row>
    <row r="545" spans="1:4" ht="26.25" customHeight="1">
      <c r="A545" s="207"/>
      <c r="B545" s="207"/>
      <c r="C545" s="195"/>
      <c r="D545" s="451"/>
    </row>
    <row r="546" spans="1:4" ht="26.25" customHeight="1">
      <c r="A546" s="207"/>
      <c r="B546" s="207"/>
      <c r="C546" s="195"/>
      <c r="D546" s="451"/>
    </row>
    <row r="547" spans="1:4" ht="26.25" customHeight="1">
      <c r="A547" s="207"/>
      <c r="B547" s="207"/>
      <c r="C547" s="195"/>
      <c r="D547" s="451"/>
    </row>
    <row r="548" spans="1:4" ht="26.25" customHeight="1">
      <c r="A548" s="207"/>
      <c r="B548" s="207"/>
      <c r="C548" s="195"/>
      <c r="D548" s="451"/>
    </row>
    <row r="549" spans="1:4" ht="26.25" customHeight="1">
      <c r="A549" s="207"/>
      <c r="B549" s="207"/>
      <c r="C549" s="195"/>
      <c r="D549" s="451"/>
    </row>
    <row r="550" spans="1:4" ht="26.25" customHeight="1">
      <c r="A550" s="207"/>
      <c r="B550" s="207"/>
      <c r="C550" s="195"/>
      <c r="D550" s="451"/>
    </row>
    <row r="551" spans="1:4" ht="26.25" customHeight="1">
      <c r="A551" s="207"/>
      <c r="B551" s="207"/>
      <c r="C551" s="195"/>
      <c r="D551" s="451"/>
    </row>
    <row r="552" spans="1:4" ht="26.25" customHeight="1">
      <c r="A552" s="207"/>
      <c r="B552" s="207"/>
      <c r="C552" s="195"/>
      <c r="D552" s="451"/>
    </row>
    <row r="553" spans="1:4" ht="26.25" customHeight="1">
      <c r="A553" s="207"/>
      <c r="B553" s="207"/>
      <c r="C553" s="195"/>
      <c r="D553" s="451"/>
    </row>
    <row r="554" spans="1:4" ht="26.25" customHeight="1">
      <c r="A554" s="207"/>
      <c r="B554" s="207"/>
      <c r="C554" s="195"/>
      <c r="D554" s="451"/>
    </row>
    <row r="555" spans="1:4" ht="26.25" customHeight="1">
      <c r="A555" s="207"/>
      <c r="B555" s="207"/>
      <c r="C555" s="195"/>
      <c r="D555" s="451"/>
    </row>
    <row r="556" spans="1:4" ht="26.25" customHeight="1">
      <c r="A556" s="207"/>
      <c r="B556" s="207"/>
      <c r="C556" s="195"/>
      <c r="D556" s="451"/>
    </row>
    <row r="557" spans="1:4" ht="26.25" customHeight="1">
      <c r="A557" s="207"/>
      <c r="B557" s="207"/>
      <c r="C557" s="195"/>
      <c r="D557" s="451"/>
    </row>
    <row r="558" spans="1:4" ht="26.25" customHeight="1">
      <c r="A558" s="207"/>
      <c r="B558" s="207"/>
      <c r="C558" s="195"/>
      <c r="D558" s="451"/>
    </row>
    <row r="559" spans="1:4" ht="26.25" customHeight="1">
      <c r="A559" s="207"/>
      <c r="B559" s="207"/>
      <c r="C559" s="195"/>
      <c r="D559" s="451"/>
    </row>
    <row r="560" spans="1:4" ht="26.25" customHeight="1">
      <c r="A560" s="207"/>
      <c r="B560" s="207"/>
      <c r="C560" s="195"/>
      <c r="D560" s="451"/>
    </row>
    <row r="561" spans="1:4" ht="26.25" customHeight="1">
      <c r="A561" s="207"/>
      <c r="B561" s="207"/>
      <c r="C561" s="195"/>
      <c r="D561" s="451"/>
    </row>
    <row r="562" spans="1:4" ht="26.25" customHeight="1">
      <c r="A562" s="207"/>
      <c r="B562" s="207"/>
      <c r="C562" s="195"/>
      <c r="D562" s="451"/>
    </row>
    <row r="563" spans="1:4" ht="26.25" customHeight="1">
      <c r="A563" s="207"/>
      <c r="B563" s="207"/>
      <c r="C563" s="195"/>
      <c r="D563" s="451"/>
    </row>
    <row r="564" spans="1:4" ht="26.25" customHeight="1">
      <c r="A564" s="207"/>
      <c r="B564" s="207"/>
      <c r="C564" s="195"/>
      <c r="D564" s="451"/>
    </row>
    <row r="565" spans="1:4" ht="26.25" customHeight="1">
      <c r="A565" s="207"/>
      <c r="B565" s="207"/>
      <c r="C565" s="195"/>
      <c r="D565" s="451"/>
    </row>
    <row r="566" spans="1:4" ht="26.25" customHeight="1">
      <c r="A566" s="207"/>
      <c r="B566" s="207"/>
      <c r="C566" s="195"/>
      <c r="D566" s="451"/>
    </row>
    <row r="567" spans="1:4" ht="26.25" customHeight="1">
      <c r="A567" s="207"/>
      <c r="B567" s="207"/>
      <c r="C567" s="195"/>
      <c r="D567" s="451"/>
    </row>
    <row r="568" spans="1:4" ht="26.25" customHeight="1">
      <c r="A568" s="207"/>
      <c r="B568" s="207"/>
      <c r="C568" s="195"/>
      <c r="D568" s="451"/>
    </row>
    <row r="569" spans="1:4" ht="26.25" customHeight="1">
      <c r="A569" s="207"/>
      <c r="B569" s="207"/>
      <c r="C569" s="195"/>
      <c r="D569" s="451"/>
    </row>
    <row r="570" spans="1:4" ht="26.25" customHeight="1">
      <c r="A570" s="207"/>
      <c r="B570" s="207"/>
      <c r="C570" s="195"/>
      <c r="D570" s="451"/>
    </row>
    <row r="571" spans="1:4" ht="26.25" customHeight="1">
      <c r="A571" s="207"/>
      <c r="B571" s="207"/>
      <c r="C571" s="195"/>
      <c r="D571" s="451"/>
    </row>
    <row r="572" spans="1:4" ht="26.25" customHeight="1">
      <c r="A572" s="207"/>
      <c r="B572" s="207"/>
      <c r="C572" s="195"/>
      <c r="D572" s="451"/>
    </row>
    <row r="573" spans="1:4" ht="26.25" customHeight="1">
      <c r="A573" s="207"/>
      <c r="B573" s="207"/>
      <c r="C573" s="195"/>
      <c r="D573" s="451"/>
    </row>
    <row r="574" spans="1:4" ht="26.25" customHeight="1">
      <c r="A574" s="207"/>
      <c r="B574" s="207"/>
      <c r="C574" s="195"/>
      <c r="D574" s="451"/>
    </row>
    <row r="575" spans="1:4" ht="26.25" customHeight="1">
      <c r="A575" s="207"/>
      <c r="B575" s="207"/>
      <c r="C575" s="195"/>
      <c r="D575" s="451"/>
    </row>
    <row r="576" spans="1:4" ht="26.25" customHeight="1">
      <c r="A576" s="207"/>
      <c r="B576" s="207"/>
      <c r="C576" s="195"/>
      <c r="D576" s="451"/>
    </row>
    <row r="577" spans="1:4" ht="26.25" customHeight="1">
      <c r="A577" s="207"/>
      <c r="B577" s="207"/>
      <c r="C577" s="195"/>
      <c r="D577" s="451"/>
    </row>
    <row r="578" spans="1:4" ht="26.25" customHeight="1">
      <c r="A578" s="207"/>
      <c r="B578" s="207"/>
      <c r="C578" s="195"/>
      <c r="D578" s="451"/>
    </row>
    <row r="579" spans="1:4" ht="26.25" customHeight="1">
      <c r="A579" s="207"/>
      <c r="B579" s="207"/>
      <c r="C579" s="195"/>
      <c r="D579" s="451"/>
    </row>
    <row r="580" spans="1:4" ht="26.25" customHeight="1">
      <c r="A580" s="207"/>
      <c r="B580" s="207"/>
      <c r="C580" s="195"/>
      <c r="D580" s="451"/>
    </row>
    <row r="581" spans="1:4" ht="26.25" customHeight="1">
      <c r="A581" s="207"/>
      <c r="B581" s="207"/>
      <c r="C581" s="195"/>
      <c r="D581" s="451"/>
    </row>
    <row r="582" spans="1:4" ht="26.25" customHeight="1">
      <c r="A582" s="207"/>
      <c r="B582" s="207"/>
      <c r="C582" s="195"/>
      <c r="D582" s="451"/>
    </row>
    <row r="583" spans="1:4" ht="26.25" customHeight="1">
      <c r="A583" s="207"/>
      <c r="B583" s="207"/>
      <c r="C583" s="195"/>
      <c r="D583" s="451"/>
    </row>
    <row r="584" spans="1:4" ht="26.25" customHeight="1">
      <c r="A584" s="207"/>
      <c r="B584" s="207"/>
      <c r="C584" s="195"/>
      <c r="D584" s="451"/>
    </row>
    <row r="585" spans="1:4" ht="26.25" customHeight="1">
      <c r="A585" s="207"/>
      <c r="B585" s="207"/>
      <c r="C585" s="195"/>
      <c r="D585" s="451"/>
    </row>
    <row r="586" spans="1:4" ht="26.25" customHeight="1">
      <c r="A586" s="207"/>
      <c r="B586" s="207"/>
      <c r="C586" s="195"/>
      <c r="D586" s="451"/>
    </row>
    <row r="587" spans="1:4" ht="26.25" customHeight="1">
      <c r="A587" s="207"/>
      <c r="B587" s="207"/>
      <c r="C587" s="195"/>
      <c r="D587" s="451"/>
    </row>
    <row r="588" spans="1:4" ht="26.25" customHeight="1">
      <c r="A588" s="207"/>
      <c r="B588" s="207"/>
      <c r="C588" s="195"/>
      <c r="D588" s="451"/>
    </row>
    <row r="589" spans="1:4" ht="26.25" customHeight="1">
      <c r="A589" s="207"/>
      <c r="B589" s="207"/>
      <c r="C589" s="195"/>
      <c r="D589" s="451"/>
    </row>
    <row r="590" spans="1:4" ht="26.25" customHeight="1">
      <c r="A590" s="207"/>
      <c r="B590" s="207"/>
      <c r="C590" s="195"/>
      <c r="D590" s="451"/>
    </row>
    <row r="591" spans="1:4" ht="26.25" customHeight="1">
      <c r="A591" s="207"/>
      <c r="B591" s="207"/>
      <c r="C591" s="195"/>
      <c r="D591" s="451"/>
    </row>
    <row r="592" spans="1:4" ht="26.25" customHeight="1">
      <c r="A592" s="207"/>
      <c r="B592" s="207"/>
      <c r="C592" s="195"/>
      <c r="D592" s="451"/>
    </row>
    <row r="593" spans="1:4" ht="26.25" customHeight="1">
      <c r="A593" s="207"/>
      <c r="B593" s="207"/>
      <c r="C593" s="195"/>
      <c r="D593" s="451"/>
    </row>
    <row r="594" spans="1:4" ht="26.25" customHeight="1">
      <c r="A594" s="207"/>
      <c r="B594" s="207"/>
      <c r="C594" s="195"/>
      <c r="D594" s="451"/>
    </row>
    <row r="595" spans="1:4" ht="26.25" customHeight="1">
      <c r="A595" s="207"/>
      <c r="B595" s="207"/>
      <c r="C595" s="195"/>
      <c r="D595" s="451"/>
    </row>
    <row r="596" spans="1:4" ht="26.25" customHeight="1">
      <c r="A596" s="207"/>
      <c r="B596" s="207"/>
      <c r="C596" s="195"/>
      <c r="D596" s="451"/>
    </row>
    <row r="597" spans="1:4" ht="26.25" customHeight="1">
      <c r="A597" s="207"/>
      <c r="B597" s="207"/>
      <c r="C597" s="195"/>
      <c r="D597" s="451"/>
    </row>
    <row r="598" spans="1:4" ht="26.25" customHeight="1">
      <c r="A598" s="207"/>
      <c r="B598" s="207"/>
      <c r="C598" s="195"/>
      <c r="D598" s="451"/>
    </row>
    <row r="599" spans="1:4" ht="26.25" customHeight="1">
      <c r="A599" s="207"/>
      <c r="B599" s="207"/>
      <c r="C599" s="195"/>
      <c r="D599" s="451"/>
    </row>
    <row r="600" spans="1:4" ht="26.25" customHeight="1">
      <c r="A600" s="207"/>
      <c r="B600" s="207"/>
      <c r="C600" s="195"/>
      <c r="D600" s="451"/>
    </row>
    <row r="601" spans="1:4" ht="26.25" customHeight="1">
      <c r="A601" s="207"/>
      <c r="B601" s="207"/>
      <c r="C601" s="195"/>
      <c r="D601" s="451"/>
    </row>
    <row r="602" spans="1:4" ht="26.25" customHeight="1">
      <c r="A602" s="207"/>
      <c r="B602" s="207"/>
      <c r="C602" s="195"/>
      <c r="D602" s="451"/>
    </row>
    <row r="603" spans="1:4" ht="26.25" customHeight="1">
      <c r="A603" s="207"/>
      <c r="B603" s="207"/>
      <c r="C603" s="195"/>
      <c r="D603" s="451"/>
    </row>
    <row r="604" spans="1:4" ht="26.25" customHeight="1">
      <c r="A604" s="207"/>
      <c r="B604" s="207"/>
      <c r="C604" s="195"/>
      <c r="D604" s="451"/>
    </row>
    <row r="605" spans="1:4" ht="26.25" customHeight="1">
      <c r="A605" s="207"/>
      <c r="B605" s="207"/>
      <c r="C605" s="195"/>
      <c r="D605" s="451"/>
    </row>
    <row r="606" spans="1:4" ht="26.25" customHeight="1">
      <c r="A606" s="207"/>
      <c r="B606" s="207"/>
      <c r="C606" s="195"/>
      <c r="D606" s="451"/>
    </row>
    <row r="607" spans="1:4" ht="26.25" customHeight="1">
      <c r="A607" s="207"/>
      <c r="B607" s="207"/>
      <c r="C607" s="195"/>
      <c r="D607" s="451"/>
    </row>
    <row r="608" spans="1:4" ht="26.25" customHeight="1">
      <c r="A608" s="207"/>
      <c r="B608" s="207"/>
      <c r="C608" s="195"/>
      <c r="D608" s="451"/>
    </row>
    <row r="609" spans="1:4" ht="26.25" customHeight="1">
      <c r="A609" s="207"/>
      <c r="B609" s="207"/>
      <c r="C609" s="195"/>
      <c r="D609" s="451"/>
    </row>
    <row r="610" spans="1:4" ht="26.25" customHeight="1">
      <c r="A610" s="207"/>
      <c r="B610" s="207"/>
      <c r="C610" s="195"/>
      <c r="D610" s="451"/>
    </row>
    <row r="611" spans="1:4" ht="26.25" customHeight="1">
      <c r="A611" s="207"/>
      <c r="B611" s="207"/>
      <c r="C611" s="195"/>
      <c r="D611" s="451"/>
    </row>
    <row r="612" spans="1:4" ht="26.25" customHeight="1">
      <c r="A612" s="207"/>
      <c r="B612" s="207"/>
      <c r="C612" s="195"/>
      <c r="D612" s="451"/>
    </row>
    <row r="613" spans="1:4" ht="26.25" customHeight="1">
      <c r="A613" s="207"/>
      <c r="B613" s="207"/>
      <c r="C613" s="195"/>
      <c r="D613" s="451"/>
    </row>
    <row r="614" spans="1:4" ht="26.25" customHeight="1">
      <c r="A614" s="207"/>
      <c r="B614" s="207"/>
      <c r="C614" s="195"/>
      <c r="D614" s="451"/>
    </row>
    <row r="615" spans="1:4" ht="26.25" customHeight="1">
      <c r="A615" s="207"/>
      <c r="B615" s="207"/>
      <c r="C615" s="195"/>
      <c r="D615" s="451"/>
    </row>
    <row r="616" spans="1:4" ht="26.25" customHeight="1">
      <c r="A616" s="207"/>
      <c r="B616" s="207"/>
      <c r="C616" s="195"/>
      <c r="D616" s="451"/>
    </row>
    <row r="617" spans="1:4" ht="26.25" customHeight="1">
      <c r="A617" s="207"/>
      <c r="B617" s="207"/>
      <c r="C617" s="195"/>
      <c r="D617" s="451"/>
    </row>
    <row r="618" spans="1:4" ht="26.25" customHeight="1">
      <c r="A618" s="207"/>
      <c r="B618" s="207"/>
      <c r="C618" s="195"/>
      <c r="D618" s="451"/>
    </row>
    <row r="619" spans="1:4" ht="26.25" customHeight="1">
      <c r="A619" s="207"/>
      <c r="B619" s="207"/>
      <c r="C619" s="195"/>
      <c r="D619" s="451"/>
    </row>
    <row r="620" spans="1:4" ht="26.25" customHeight="1">
      <c r="A620" s="207"/>
      <c r="B620" s="207"/>
      <c r="C620" s="195"/>
      <c r="D620" s="451"/>
    </row>
    <row r="621" spans="1:4" ht="26.25" customHeight="1">
      <c r="A621" s="207"/>
      <c r="B621" s="207"/>
      <c r="C621" s="195"/>
      <c r="D621" s="451"/>
    </row>
    <row r="622" spans="1:4" ht="26.25" customHeight="1">
      <c r="A622" s="207"/>
      <c r="B622" s="207"/>
      <c r="C622" s="195"/>
      <c r="D622" s="451"/>
    </row>
    <row r="623" spans="1:4" ht="26.25" customHeight="1">
      <c r="A623" s="207"/>
      <c r="B623" s="207"/>
      <c r="C623" s="195"/>
      <c r="D623" s="451"/>
    </row>
    <row r="624" spans="1:4" ht="26.25" customHeight="1">
      <c r="A624" s="207"/>
      <c r="B624" s="207"/>
      <c r="C624" s="195"/>
      <c r="D624" s="451"/>
    </row>
    <row r="625" spans="1:4" ht="26.25" customHeight="1">
      <c r="A625" s="207"/>
      <c r="B625" s="207"/>
      <c r="C625" s="195"/>
      <c r="D625" s="451"/>
    </row>
    <row r="626" spans="1:4" ht="26.25" customHeight="1">
      <c r="A626" s="207"/>
      <c r="B626" s="207"/>
      <c r="C626" s="195"/>
      <c r="D626" s="451"/>
    </row>
    <row r="627" spans="1:4" ht="26.25" customHeight="1">
      <c r="A627" s="207"/>
      <c r="B627" s="207"/>
      <c r="C627" s="195"/>
      <c r="D627" s="451"/>
    </row>
    <row r="628" spans="1:4" ht="26.25" customHeight="1">
      <c r="A628" s="207"/>
      <c r="B628" s="207"/>
      <c r="C628" s="195"/>
      <c r="D628" s="451"/>
    </row>
    <row r="629" spans="1:4" ht="26.25" customHeight="1">
      <c r="A629" s="207"/>
      <c r="B629" s="207"/>
      <c r="C629" s="195"/>
      <c r="D629" s="451"/>
    </row>
    <row r="630" spans="1:4" ht="26.25" customHeight="1">
      <c r="A630" s="207"/>
      <c r="B630" s="207"/>
      <c r="C630" s="195"/>
      <c r="D630" s="451"/>
    </row>
    <row r="631" spans="1:4" ht="26.25" customHeight="1">
      <c r="A631" s="207"/>
      <c r="B631" s="207"/>
      <c r="C631" s="195"/>
      <c r="D631" s="451"/>
    </row>
    <row r="632" spans="1:4" ht="26.25" customHeight="1">
      <c r="A632" s="207"/>
      <c r="B632" s="207"/>
      <c r="C632" s="195"/>
      <c r="D632" s="451"/>
    </row>
    <row r="633" spans="1:4" ht="26.25" customHeight="1">
      <c r="A633" s="207"/>
      <c r="B633" s="207"/>
      <c r="C633" s="195"/>
      <c r="D633" s="451"/>
    </row>
    <row r="634" spans="1:4" ht="26.25" customHeight="1">
      <c r="A634" s="207"/>
      <c r="B634" s="207"/>
      <c r="C634" s="195"/>
      <c r="D634" s="451"/>
    </row>
    <row r="635" spans="1:4" ht="26.25" customHeight="1">
      <c r="A635" s="207"/>
      <c r="B635" s="207"/>
      <c r="C635" s="195"/>
      <c r="D635" s="451"/>
    </row>
    <row r="636" spans="1:4" ht="26.25" customHeight="1">
      <c r="A636" s="207"/>
      <c r="B636" s="207"/>
      <c r="C636" s="195"/>
      <c r="D636" s="451"/>
    </row>
    <row r="637" spans="1:4" ht="26.25" customHeight="1">
      <c r="A637" s="207"/>
      <c r="B637" s="207"/>
      <c r="C637" s="195"/>
      <c r="D637" s="451"/>
    </row>
    <row r="638" spans="1:4" ht="26.25" customHeight="1">
      <c r="A638" s="207"/>
      <c r="B638" s="207"/>
      <c r="C638" s="195"/>
      <c r="D638" s="451"/>
    </row>
    <row r="639" spans="1:4" ht="26.25" customHeight="1">
      <c r="A639" s="207"/>
      <c r="B639" s="207"/>
      <c r="C639" s="195"/>
      <c r="D639" s="451"/>
    </row>
    <row r="640" spans="1:4" ht="26.25" customHeight="1">
      <c r="A640" s="207"/>
      <c r="B640" s="207"/>
      <c r="C640" s="195"/>
      <c r="D640" s="451"/>
    </row>
    <row r="641" spans="1:4" ht="26.25" customHeight="1">
      <c r="A641" s="207"/>
      <c r="B641" s="207"/>
      <c r="C641" s="195"/>
      <c r="D641" s="451"/>
    </row>
    <row r="642" spans="1:4" ht="26.25" customHeight="1">
      <c r="A642" s="207"/>
      <c r="B642" s="207"/>
      <c r="C642" s="195"/>
      <c r="D642" s="451"/>
    </row>
    <row r="643" spans="1:4" ht="26.25" customHeight="1">
      <c r="A643" s="207"/>
      <c r="B643" s="207"/>
      <c r="C643" s="195"/>
      <c r="D643" s="451"/>
    </row>
    <row r="644" spans="1:4" ht="26.25" customHeight="1">
      <c r="A644" s="207"/>
      <c r="B644" s="207"/>
      <c r="C644" s="195"/>
      <c r="D644" s="451"/>
    </row>
    <row r="645" spans="1:4" ht="26.25" customHeight="1">
      <c r="A645" s="207"/>
      <c r="B645" s="207"/>
      <c r="C645" s="195"/>
      <c r="D645" s="451"/>
    </row>
    <row r="646" spans="1:4" ht="26.25" customHeight="1">
      <c r="A646" s="207"/>
      <c r="B646" s="207"/>
      <c r="C646" s="195"/>
      <c r="D646" s="451"/>
    </row>
    <row r="647" spans="1:4" ht="26.25" customHeight="1">
      <c r="A647" s="207"/>
      <c r="B647" s="207"/>
      <c r="C647" s="195"/>
      <c r="D647" s="451"/>
    </row>
    <row r="648" spans="1:4" ht="26.25" customHeight="1">
      <c r="A648" s="207"/>
      <c r="B648" s="207"/>
      <c r="C648" s="195"/>
      <c r="D648" s="451"/>
    </row>
    <row r="649" spans="1:4" ht="26.25" customHeight="1">
      <c r="A649" s="207"/>
      <c r="B649" s="207"/>
      <c r="C649" s="195"/>
      <c r="D649" s="451"/>
    </row>
    <row r="650" spans="1:4" ht="26.25" customHeight="1">
      <c r="A650" s="207"/>
      <c r="B650" s="207"/>
      <c r="C650" s="195"/>
      <c r="D650" s="451"/>
    </row>
    <row r="651" spans="1:4" ht="26.25" customHeight="1">
      <c r="A651" s="207"/>
      <c r="B651" s="207"/>
      <c r="C651" s="195"/>
      <c r="D651" s="451"/>
    </row>
    <row r="652" spans="1:4" ht="26.25" customHeight="1">
      <c r="A652" s="207"/>
      <c r="B652" s="207"/>
      <c r="C652" s="195"/>
      <c r="D652" s="451"/>
    </row>
    <row r="653" spans="1:4" ht="26.25" customHeight="1">
      <c r="A653" s="207"/>
      <c r="B653" s="207"/>
      <c r="C653" s="195"/>
      <c r="D653" s="451"/>
    </row>
    <row r="654" spans="1:4" ht="26.25" customHeight="1">
      <c r="A654" s="207"/>
      <c r="B654" s="207"/>
      <c r="C654" s="195"/>
      <c r="D654" s="451"/>
    </row>
    <row r="655" spans="1:4" ht="26.25" customHeight="1">
      <c r="A655" s="207"/>
      <c r="B655" s="207"/>
      <c r="C655" s="195"/>
      <c r="D655" s="451"/>
    </row>
    <row r="656" spans="1:4" ht="26.25" customHeight="1">
      <c r="A656" s="207"/>
      <c r="B656" s="207"/>
      <c r="C656" s="195"/>
      <c r="D656" s="451"/>
    </row>
    <row r="657" spans="1:4" ht="26.25" customHeight="1">
      <c r="A657" s="207"/>
      <c r="B657" s="207"/>
      <c r="C657" s="195"/>
      <c r="D657" s="451"/>
    </row>
    <row r="658" spans="1:4" ht="26.25" customHeight="1">
      <c r="A658" s="207"/>
      <c r="B658" s="207"/>
      <c r="C658" s="195"/>
      <c r="D658" s="451"/>
    </row>
    <row r="659" spans="1:4" ht="26.25" customHeight="1">
      <c r="A659" s="207"/>
      <c r="B659" s="207"/>
      <c r="C659" s="195"/>
      <c r="D659" s="451"/>
    </row>
    <row r="660" spans="1:4" ht="26.25" customHeight="1">
      <c r="A660" s="207"/>
      <c r="B660" s="207"/>
      <c r="C660" s="195"/>
      <c r="D660" s="451"/>
    </row>
    <row r="661" spans="1:4" ht="26.25" customHeight="1">
      <c r="A661" s="207"/>
      <c r="B661" s="207"/>
      <c r="C661" s="195"/>
      <c r="D661" s="451"/>
    </row>
    <row r="662" spans="1:4" ht="26.25" customHeight="1">
      <c r="A662" s="207"/>
      <c r="B662" s="207"/>
      <c r="C662" s="195"/>
      <c r="D662" s="451"/>
    </row>
    <row r="663" spans="1:4" ht="26.25" customHeight="1">
      <c r="A663" s="207"/>
      <c r="B663" s="207"/>
      <c r="C663" s="195"/>
      <c r="D663" s="451"/>
    </row>
    <row r="664" spans="1:4" ht="26.25" customHeight="1">
      <c r="A664" s="207"/>
      <c r="B664" s="207"/>
      <c r="C664" s="195"/>
      <c r="D664" s="451"/>
    </row>
    <row r="665" spans="1:4" ht="26.25" customHeight="1">
      <c r="A665" s="207"/>
      <c r="B665" s="207"/>
      <c r="C665" s="195"/>
      <c r="D665" s="451"/>
    </row>
    <row r="666" spans="1:4" ht="26.25" customHeight="1">
      <c r="A666" s="207"/>
      <c r="B666" s="207"/>
      <c r="C666" s="195"/>
      <c r="D666" s="451"/>
    </row>
    <row r="667" spans="1:4" ht="26.25" customHeight="1">
      <c r="A667" s="207"/>
      <c r="B667" s="207"/>
      <c r="C667" s="195"/>
      <c r="D667" s="451"/>
    </row>
    <row r="668" spans="1:4" ht="26.25" customHeight="1">
      <c r="A668" s="207"/>
      <c r="B668" s="207"/>
      <c r="C668" s="195"/>
      <c r="D668" s="451"/>
    </row>
    <row r="669" spans="1:4" ht="26.25" customHeight="1">
      <c r="A669" s="207"/>
      <c r="B669" s="207"/>
      <c r="C669" s="195"/>
      <c r="D669" s="451"/>
    </row>
    <row r="670" spans="1:4" ht="26.25" customHeight="1">
      <c r="A670" s="207"/>
      <c r="B670" s="207"/>
      <c r="C670" s="195"/>
      <c r="D670" s="451"/>
    </row>
    <row r="671" spans="1:4" ht="26.25" customHeight="1">
      <c r="A671" s="207"/>
      <c r="B671" s="207"/>
      <c r="C671" s="195"/>
      <c r="D671" s="451"/>
    </row>
    <row r="672" spans="1:4" ht="26.25" customHeight="1">
      <c r="A672" s="207"/>
      <c r="B672" s="207"/>
      <c r="C672" s="195"/>
      <c r="D672" s="451"/>
    </row>
    <row r="673" spans="1:4" ht="26.25" customHeight="1">
      <c r="A673" s="207"/>
      <c r="B673" s="207"/>
      <c r="C673" s="195"/>
      <c r="D673" s="451"/>
    </row>
    <row r="674" spans="1:4" ht="26.25" customHeight="1">
      <c r="A674" s="207"/>
      <c r="B674" s="207"/>
      <c r="C674" s="195"/>
      <c r="D674" s="451"/>
    </row>
    <row r="675" spans="1:4" ht="26.25" customHeight="1">
      <c r="A675" s="207"/>
      <c r="B675" s="207"/>
      <c r="C675" s="195"/>
      <c r="D675" s="451"/>
    </row>
    <row r="676" spans="1:4" ht="26.25" customHeight="1">
      <c r="A676" s="207"/>
      <c r="B676" s="207"/>
      <c r="C676" s="195"/>
      <c r="D676" s="451"/>
    </row>
    <row r="677" spans="1:4" ht="26.25" customHeight="1">
      <c r="A677" s="207"/>
      <c r="B677" s="207"/>
      <c r="C677" s="195"/>
      <c r="D677" s="451"/>
    </row>
    <row r="678" spans="1:4" ht="26.25" customHeight="1">
      <c r="A678" s="207"/>
      <c r="B678" s="207"/>
      <c r="C678" s="195"/>
      <c r="D678" s="451"/>
    </row>
    <row r="679" spans="1:4" ht="26.25" customHeight="1">
      <c r="A679" s="207"/>
      <c r="B679" s="207"/>
      <c r="C679" s="195"/>
      <c r="D679" s="451"/>
    </row>
    <row r="680" spans="1:4" ht="26.25" customHeight="1">
      <c r="A680" s="207"/>
      <c r="B680" s="207"/>
      <c r="C680" s="195"/>
      <c r="D680" s="451"/>
    </row>
    <row r="681" spans="1:4" ht="26.25" customHeight="1">
      <c r="A681" s="207"/>
      <c r="B681" s="207"/>
      <c r="C681" s="195"/>
      <c r="D681" s="451"/>
    </row>
    <row r="682" spans="1:4" ht="26.25" customHeight="1">
      <c r="A682" s="207"/>
      <c r="B682" s="207"/>
      <c r="C682" s="195"/>
      <c r="D682" s="451"/>
    </row>
    <row r="683" spans="1:4" ht="26.25" customHeight="1">
      <c r="A683" s="207"/>
      <c r="B683" s="207"/>
      <c r="C683" s="195"/>
      <c r="D683" s="451"/>
    </row>
    <row r="684" spans="1:4" ht="26.25" customHeight="1">
      <c r="A684" s="207"/>
      <c r="B684" s="207"/>
      <c r="C684" s="195"/>
      <c r="D684" s="451"/>
    </row>
    <row r="685" spans="1:4" ht="26.25" customHeight="1">
      <c r="A685" s="207"/>
      <c r="B685" s="207"/>
      <c r="C685" s="195"/>
      <c r="D685" s="451"/>
    </row>
    <row r="686" spans="1:4" ht="26.25" customHeight="1">
      <c r="A686" s="207"/>
      <c r="B686" s="207"/>
      <c r="C686" s="195"/>
      <c r="D686" s="451"/>
    </row>
    <row r="687" spans="1:4" ht="26.25" customHeight="1">
      <c r="A687" s="207"/>
      <c r="B687" s="207"/>
      <c r="C687" s="195"/>
      <c r="D687" s="451"/>
    </row>
    <row r="688" spans="1:4" ht="26.25" customHeight="1">
      <c r="A688" s="207"/>
      <c r="B688" s="207"/>
      <c r="C688" s="195"/>
      <c r="D688" s="451"/>
    </row>
    <row r="689" spans="1:4" ht="26.25" customHeight="1">
      <c r="A689" s="207"/>
      <c r="B689" s="207"/>
      <c r="C689" s="195"/>
      <c r="D689" s="451"/>
    </row>
    <row r="690" spans="1:4" ht="26.25" customHeight="1">
      <c r="A690" s="207"/>
      <c r="B690" s="207"/>
      <c r="C690" s="195"/>
      <c r="D690" s="451"/>
    </row>
    <row r="691" spans="1:4" ht="26.25" customHeight="1">
      <c r="A691" s="207"/>
      <c r="B691" s="207"/>
      <c r="C691" s="195"/>
      <c r="D691" s="451"/>
    </row>
    <row r="692" spans="1:4" ht="26.25" customHeight="1">
      <c r="A692" s="207"/>
      <c r="B692" s="207"/>
      <c r="C692" s="195"/>
      <c r="D692" s="451"/>
    </row>
    <row r="693" spans="1:4" ht="26.25" customHeight="1">
      <c r="A693" s="207"/>
      <c r="B693" s="207"/>
      <c r="C693" s="195"/>
      <c r="D693" s="451"/>
    </row>
    <row r="694" spans="1:4" ht="26.25" customHeight="1">
      <c r="A694" s="207"/>
      <c r="B694" s="207"/>
      <c r="C694" s="195"/>
      <c r="D694" s="451"/>
    </row>
    <row r="695" spans="1:4" ht="26.25" customHeight="1">
      <c r="A695" s="207"/>
      <c r="B695" s="207"/>
      <c r="C695" s="195"/>
      <c r="D695" s="451"/>
    </row>
    <row r="696" spans="1:4" ht="26.25" customHeight="1">
      <c r="A696" s="207"/>
      <c r="B696" s="207"/>
      <c r="C696" s="195"/>
      <c r="D696" s="451"/>
    </row>
    <row r="697" spans="1:4" ht="26.25" customHeight="1">
      <c r="A697" s="207"/>
      <c r="B697" s="207"/>
      <c r="C697" s="195"/>
      <c r="D697" s="451"/>
    </row>
    <row r="698" spans="1:4" ht="26.25" customHeight="1">
      <c r="A698" s="207"/>
      <c r="B698" s="207"/>
      <c r="C698" s="195"/>
      <c r="D698" s="451"/>
    </row>
    <row r="699" spans="1:4" ht="26.25" customHeight="1">
      <c r="A699" s="207"/>
      <c r="B699" s="207"/>
      <c r="C699" s="195"/>
      <c r="D699" s="451"/>
    </row>
    <row r="700" spans="1:4" ht="26.25" customHeight="1">
      <c r="A700" s="207"/>
      <c r="B700" s="207"/>
      <c r="C700" s="195"/>
      <c r="D700" s="451"/>
    </row>
    <row r="701" spans="1:4" ht="26.25" customHeight="1">
      <c r="A701" s="207"/>
      <c r="B701" s="207"/>
      <c r="C701" s="195"/>
      <c r="D701" s="451"/>
    </row>
    <row r="702" spans="1:4" ht="26.25" customHeight="1">
      <c r="A702" s="207"/>
      <c r="B702" s="207"/>
      <c r="C702" s="195"/>
      <c r="D702" s="451"/>
    </row>
    <row r="703" spans="1:4" ht="26.25" customHeight="1">
      <c r="A703" s="207"/>
      <c r="B703" s="207"/>
      <c r="C703" s="195"/>
      <c r="D703" s="451"/>
    </row>
    <row r="704" spans="1:4" ht="26.25" customHeight="1">
      <c r="A704" s="207"/>
      <c r="B704" s="207"/>
      <c r="C704" s="195"/>
      <c r="D704" s="451"/>
    </row>
    <row r="705" spans="1:4" ht="26.25" customHeight="1">
      <c r="A705" s="207"/>
      <c r="B705" s="207"/>
      <c r="C705" s="195"/>
      <c r="D705" s="451"/>
    </row>
    <row r="706" spans="1:4" ht="26.25" customHeight="1">
      <c r="A706" s="207"/>
      <c r="B706" s="207"/>
      <c r="C706" s="195"/>
      <c r="D706" s="451"/>
    </row>
    <row r="707" spans="1:4" ht="26.25" customHeight="1">
      <c r="A707" s="207"/>
      <c r="B707" s="207"/>
      <c r="C707" s="195"/>
      <c r="D707" s="451"/>
    </row>
    <row r="708" spans="1:4" ht="26.25" customHeight="1">
      <c r="A708" s="207"/>
      <c r="B708" s="207"/>
      <c r="C708" s="195"/>
      <c r="D708" s="451"/>
    </row>
    <row r="709" spans="1:4" ht="26.25" customHeight="1">
      <c r="A709" s="207"/>
      <c r="B709" s="207"/>
      <c r="C709" s="195"/>
      <c r="D709" s="451"/>
    </row>
    <row r="710" spans="1:4" ht="26.25" customHeight="1">
      <c r="A710" s="207"/>
      <c r="B710" s="207"/>
      <c r="C710" s="195"/>
      <c r="D710" s="451"/>
    </row>
    <row r="711" spans="1:4" ht="26.25" customHeight="1">
      <c r="A711" s="207"/>
      <c r="B711" s="207"/>
      <c r="C711" s="195"/>
      <c r="D711" s="451"/>
    </row>
    <row r="712" spans="1:4" ht="26.25" customHeight="1">
      <c r="A712" s="207"/>
      <c r="B712" s="207"/>
      <c r="C712" s="195"/>
      <c r="D712" s="451"/>
    </row>
    <row r="713" spans="1:4" ht="26.25" customHeight="1">
      <c r="A713" s="207"/>
      <c r="B713" s="207"/>
      <c r="C713" s="195"/>
      <c r="D713" s="451"/>
    </row>
    <row r="714" spans="1:4" ht="26.25" customHeight="1">
      <c r="A714" s="207"/>
      <c r="B714" s="207"/>
      <c r="C714" s="195"/>
      <c r="D714" s="451"/>
    </row>
    <row r="715" spans="1:4" ht="26.25" customHeight="1">
      <c r="A715" s="207"/>
      <c r="B715" s="207"/>
      <c r="C715" s="195"/>
      <c r="D715" s="451"/>
    </row>
    <row r="716" spans="1:4" ht="26.25" customHeight="1">
      <c r="A716" s="207"/>
      <c r="B716" s="207"/>
      <c r="C716" s="195"/>
      <c r="D716" s="451"/>
    </row>
    <row r="717" spans="1:4" ht="26.25" customHeight="1">
      <c r="A717" s="207"/>
      <c r="B717" s="207"/>
      <c r="C717" s="195"/>
      <c r="D717" s="451"/>
    </row>
    <row r="718" spans="1:4" ht="26.25" customHeight="1">
      <c r="A718" s="207"/>
      <c r="B718" s="207"/>
      <c r="C718" s="195"/>
      <c r="D718" s="451"/>
    </row>
    <row r="719" spans="1:4" ht="26.25" customHeight="1">
      <c r="A719" s="207"/>
      <c r="B719" s="207"/>
      <c r="C719" s="195"/>
      <c r="D719" s="451"/>
    </row>
    <row r="720" spans="1:4" ht="26.25" customHeight="1">
      <c r="A720" s="207"/>
      <c r="B720" s="207"/>
      <c r="C720" s="195"/>
      <c r="D720" s="451"/>
    </row>
    <row r="721" spans="1:4" ht="26.25" customHeight="1">
      <c r="A721" s="207"/>
      <c r="B721" s="207"/>
      <c r="C721" s="195"/>
      <c r="D721" s="451"/>
    </row>
    <row r="722" spans="1:4" ht="26.25" customHeight="1">
      <c r="A722" s="207"/>
      <c r="B722" s="207"/>
      <c r="C722" s="195"/>
      <c r="D722" s="451"/>
    </row>
    <row r="723" spans="1:4" ht="26.25" customHeight="1">
      <c r="A723" s="207"/>
      <c r="B723" s="207"/>
      <c r="C723" s="195"/>
      <c r="D723" s="451"/>
    </row>
    <row r="724" spans="1:4" ht="26.25" customHeight="1">
      <c r="A724" s="207"/>
      <c r="B724" s="207"/>
      <c r="C724" s="195"/>
      <c r="D724" s="451"/>
    </row>
    <row r="725" spans="1:4" ht="26.25" customHeight="1">
      <c r="A725" s="207"/>
      <c r="B725" s="207"/>
      <c r="C725" s="195"/>
      <c r="D725" s="451"/>
    </row>
    <row r="726" spans="1:4" ht="26.25" customHeight="1">
      <c r="A726" s="207"/>
      <c r="B726" s="207"/>
      <c r="C726" s="195"/>
      <c r="D726" s="451"/>
    </row>
    <row r="727" spans="1:4" ht="26.25" customHeight="1">
      <c r="A727" s="207"/>
      <c r="B727" s="207"/>
      <c r="C727" s="195"/>
      <c r="D727" s="451"/>
    </row>
    <row r="728" spans="1:4" ht="26.25" customHeight="1">
      <c r="A728" s="207"/>
      <c r="B728" s="207"/>
      <c r="C728" s="195"/>
      <c r="D728" s="451"/>
    </row>
    <row r="729" spans="1:4" ht="26.25" customHeight="1">
      <c r="A729" s="207"/>
      <c r="B729" s="207"/>
      <c r="C729" s="195"/>
      <c r="D729" s="451"/>
    </row>
    <row r="730" spans="1:4" ht="26.25" customHeight="1">
      <c r="A730" s="207"/>
      <c r="B730" s="207"/>
      <c r="C730" s="195"/>
      <c r="D730" s="451"/>
    </row>
    <row r="731" spans="1:4" ht="26.25" customHeight="1">
      <c r="A731" s="207"/>
      <c r="B731" s="207"/>
      <c r="C731" s="195"/>
      <c r="D731" s="451"/>
    </row>
    <row r="732" spans="1:4" ht="26.25" customHeight="1">
      <c r="A732" s="207"/>
      <c r="B732" s="207"/>
      <c r="C732" s="195"/>
      <c r="D732" s="451"/>
    </row>
    <row r="733" spans="1:4" ht="26.25" customHeight="1">
      <c r="A733" s="207"/>
      <c r="B733" s="207"/>
      <c r="C733" s="195"/>
      <c r="D733" s="451"/>
    </row>
    <row r="734" spans="1:4" ht="26.25" customHeight="1">
      <c r="A734" s="207"/>
      <c r="B734" s="207"/>
      <c r="C734" s="195"/>
      <c r="D734" s="451"/>
    </row>
    <row r="735" spans="1:4" ht="26.25" customHeight="1">
      <c r="A735" s="207"/>
      <c r="B735" s="207"/>
      <c r="C735" s="195"/>
      <c r="D735" s="451"/>
    </row>
    <row r="736" spans="1:4" ht="26.25" customHeight="1">
      <c r="A736" s="207"/>
      <c r="B736" s="207"/>
      <c r="C736" s="195"/>
      <c r="D736" s="451"/>
    </row>
    <row r="737" spans="1:4" ht="26.25" customHeight="1">
      <c r="A737" s="207"/>
      <c r="B737" s="207"/>
      <c r="C737" s="195"/>
      <c r="D737" s="451"/>
    </row>
    <row r="738" spans="1:4" ht="26.25" customHeight="1">
      <c r="A738" s="207"/>
      <c r="B738" s="207"/>
      <c r="C738" s="195"/>
      <c r="D738" s="451"/>
    </row>
    <row r="739" spans="1:4" ht="26.25" customHeight="1">
      <c r="A739" s="207"/>
      <c r="B739" s="207"/>
      <c r="C739" s="195"/>
      <c r="D739" s="451"/>
    </row>
    <row r="740" spans="1:4" ht="26.25" customHeight="1">
      <c r="A740" s="207"/>
      <c r="B740" s="207"/>
      <c r="C740" s="195"/>
      <c r="D740" s="451"/>
    </row>
    <row r="741" spans="1:4" ht="26.25" customHeight="1">
      <c r="A741" s="207"/>
      <c r="B741" s="207"/>
      <c r="C741" s="195"/>
      <c r="D741" s="451"/>
    </row>
    <row r="742" spans="1:4" ht="26.25" customHeight="1">
      <c r="A742" s="207"/>
      <c r="B742" s="207"/>
      <c r="C742" s="195"/>
      <c r="D742" s="451"/>
    </row>
    <row r="743" spans="1:4" ht="26.25" customHeight="1">
      <c r="A743" s="207"/>
      <c r="B743" s="207"/>
      <c r="C743" s="195"/>
      <c r="D743" s="451"/>
    </row>
    <row r="744" spans="1:4" ht="26.25" customHeight="1">
      <c r="A744" s="207"/>
      <c r="B744" s="207"/>
      <c r="C744" s="195"/>
      <c r="D744" s="451"/>
    </row>
    <row r="745" spans="1:4" ht="26.25" customHeight="1">
      <c r="A745" s="207"/>
      <c r="B745" s="207"/>
      <c r="C745" s="195"/>
      <c r="D745" s="451"/>
    </row>
    <row r="746" spans="1:4" ht="26.25" customHeight="1">
      <c r="A746" s="207"/>
      <c r="B746" s="207"/>
      <c r="C746" s="195"/>
      <c r="D746" s="451"/>
    </row>
    <row r="747" spans="1:4" ht="26.25" customHeight="1">
      <c r="A747" s="207"/>
      <c r="B747" s="207"/>
      <c r="C747" s="195"/>
      <c r="D747" s="451"/>
    </row>
    <row r="748" spans="1:4" ht="26.25" customHeight="1">
      <c r="A748" s="207"/>
      <c r="B748" s="207"/>
      <c r="C748" s="195"/>
      <c r="D748" s="451"/>
    </row>
    <row r="749" spans="1:4" ht="26.25" customHeight="1">
      <c r="A749" s="207"/>
      <c r="B749" s="207"/>
      <c r="C749" s="195"/>
      <c r="D749" s="451"/>
    </row>
    <row r="750" spans="1:4" ht="26.25" customHeight="1">
      <c r="A750" s="207"/>
      <c r="B750" s="207"/>
      <c r="C750" s="195"/>
      <c r="D750" s="451"/>
    </row>
    <row r="751" spans="1:4" ht="26.25" customHeight="1">
      <c r="A751" s="207"/>
      <c r="B751" s="207"/>
      <c r="C751" s="195"/>
      <c r="D751" s="451"/>
    </row>
    <row r="752" spans="1:4" ht="26.25" customHeight="1">
      <c r="A752" s="207"/>
      <c r="B752" s="207"/>
      <c r="C752" s="195"/>
      <c r="D752" s="451"/>
    </row>
    <row r="753" spans="1:4" ht="26.25" customHeight="1">
      <c r="A753" s="207"/>
      <c r="B753" s="207"/>
      <c r="C753" s="195"/>
      <c r="D753" s="451"/>
    </row>
    <row r="754" spans="1:4" ht="26.25" customHeight="1">
      <c r="A754" s="207"/>
      <c r="B754" s="207"/>
      <c r="C754" s="195"/>
      <c r="D754" s="451"/>
    </row>
    <row r="755" spans="1:4" ht="26.25" customHeight="1">
      <c r="A755" s="207"/>
      <c r="B755" s="207"/>
      <c r="C755" s="195"/>
      <c r="D755" s="451"/>
    </row>
    <row r="756" spans="1:4" ht="26.25" customHeight="1">
      <c r="A756" s="207"/>
      <c r="B756" s="207"/>
      <c r="C756" s="195"/>
      <c r="D756" s="451"/>
    </row>
    <row r="757" spans="1:4" ht="26.25" customHeight="1">
      <c r="A757" s="207"/>
      <c r="B757" s="207"/>
      <c r="C757" s="195"/>
      <c r="D757" s="451"/>
    </row>
    <row r="758" spans="1:4" ht="26.25" customHeight="1">
      <c r="A758" s="207"/>
      <c r="B758" s="207"/>
      <c r="C758" s="195"/>
      <c r="D758" s="451"/>
    </row>
    <row r="759" spans="1:4" ht="26.25" customHeight="1">
      <c r="A759" s="207"/>
      <c r="B759" s="207"/>
      <c r="C759" s="195"/>
      <c r="D759" s="451"/>
    </row>
    <row r="760" spans="1:4" ht="26.25" customHeight="1">
      <c r="A760" s="207"/>
      <c r="B760" s="207"/>
      <c r="C760" s="195"/>
      <c r="D760" s="451"/>
    </row>
    <row r="761" spans="1:4" ht="26.25" customHeight="1">
      <c r="A761" s="207"/>
      <c r="B761" s="207"/>
      <c r="C761" s="195"/>
      <c r="D761" s="451"/>
    </row>
    <row r="762" spans="1:4" ht="26.25" customHeight="1">
      <c r="A762" s="207"/>
      <c r="B762" s="207"/>
      <c r="C762" s="195"/>
      <c r="D762" s="451"/>
    </row>
    <row r="763" spans="1:4" ht="26.25" customHeight="1">
      <c r="A763" s="207"/>
      <c r="B763" s="207"/>
      <c r="C763" s="195"/>
      <c r="D763" s="451"/>
    </row>
    <row r="764" spans="1:4" ht="26.25" customHeight="1">
      <c r="A764" s="207"/>
      <c r="B764" s="207"/>
      <c r="C764" s="195"/>
      <c r="D764" s="451"/>
    </row>
    <row r="765" spans="1:4" ht="26.25" customHeight="1">
      <c r="A765" s="207"/>
      <c r="B765" s="207"/>
      <c r="C765" s="195"/>
      <c r="D765" s="451"/>
    </row>
    <row r="766" spans="1:4" ht="26.25" customHeight="1">
      <c r="A766" s="207"/>
      <c r="B766" s="207"/>
      <c r="C766" s="195"/>
      <c r="D766" s="451"/>
    </row>
    <row r="767" spans="1:4" ht="26.25" customHeight="1">
      <c r="A767" s="207"/>
      <c r="B767" s="207"/>
      <c r="C767" s="195"/>
      <c r="D767" s="451"/>
    </row>
    <row r="768" spans="1:4" ht="26.25" customHeight="1">
      <c r="A768" s="207"/>
      <c r="B768" s="207"/>
      <c r="C768" s="195"/>
      <c r="D768" s="451"/>
    </row>
    <row r="769" spans="1:4" ht="26.25" customHeight="1">
      <c r="A769" s="207"/>
      <c r="B769" s="207"/>
      <c r="C769" s="195"/>
      <c r="D769" s="451"/>
    </row>
    <row r="770" spans="1:4" ht="26.25" customHeight="1">
      <c r="A770" s="207"/>
      <c r="B770" s="207"/>
      <c r="C770" s="195"/>
      <c r="D770" s="451"/>
    </row>
    <row r="771" spans="1:4" ht="26.25" customHeight="1">
      <c r="A771" s="207"/>
      <c r="B771" s="207"/>
      <c r="C771" s="195"/>
      <c r="D771" s="451"/>
    </row>
    <row r="772" spans="1:4" ht="26.25" customHeight="1">
      <c r="A772" s="207"/>
      <c r="B772" s="207"/>
      <c r="C772" s="195"/>
      <c r="D772" s="451"/>
    </row>
    <row r="773" spans="1:4" ht="26.25" customHeight="1">
      <c r="A773" s="207"/>
      <c r="B773" s="207"/>
      <c r="C773" s="195"/>
      <c r="D773" s="451"/>
    </row>
    <row r="774" spans="1:4" ht="26.25" customHeight="1">
      <c r="A774" s="207"/>
      <c r="B774" s="207"/>
      <c r="C774" s="195"/>
      <c r="D774" s="451"/>
    </row>
    <row r="775" spans="1:4" ht="26.25" customHeight="1">
      <c r="A775" s="207"/>
      <c r="B775" s="207"/>
      <c r="C775" s="195"/>
      <c r="D775" s="451"/>
    </row>
    <row r="776" spans="1:4" ht="26.25" customHeight="1">
      <c r="A776" s="207"/>
      <c r="B776" s="207"/>
      <c r="C776" s="195"/>
      <c r="D776" s="451"/>
    </row>
    <row r="777" spans="1:4" ht="26.25" customHeight="1">
      <c r="A777" s="207"/>
      <c r="B777" s="207"/>
      <c r="C777" s="195"/>
      <c r="D777" s="451"/>
    </row>
    <row r="778" spans="1:4" ht="26.25" customHeight="1">
      <c r="A778" s="207"/>
      <c r="B778" s="207"/>
      <c r="C778" s="195"/>
      <c r="D778" s="451"/>
    </row>
    <row r="779" spans="1:4" ht="26.25" customHeight="1">
      <c r="A779" s="207"/>
      <c r="B779" s="207"/>
      <c r="C779" s="195"/>
      <c r="D779" s="451"/>
    </row>
    <row r="780" spans="1:4" ht="26.25" customHeight="1">
      <c r="A780" s="207"/>
      <c r="B780" s="207"/>
      <c r="C780" s="195"/>
      <c r="D780" s="451"/>
    </row>
    <row r="781" spans="1:4" ht="26.25" customHeight="1">
      <c r="A781" s="207"/>
      <c r="B781" s="207"/>
      <c r="C781" s="195"/>
      <c r="D781" s="451"/>
    </row>
    <row r="782" spans="1:4" ht="26.25" customHeight="1">
      <c r="A782" s="207"/>
      <c r="B782" s="207"/>
      <c r="C782" s="195"/>
      <c r="D782" s="451"/>
    </row>
    <row r="783" spans="1:4" ht="26.25" customHeight="1">
      <c r="A783" s="207"/>
      <c r="B783" s="207"/>
      <c r="C783" s="195"/>
      <c r="D783" s="451"/>
    </row>
    <row r="784" spans="1:4" ht="26.25" customHeight="1">
      <c r="A784" s="207"/>
      <c r="B784" s="207"/>
      <c r="C784" s="195"/>
      <c r="D784" s="451"/>
    </row>
    <row r="785" spans="1:4" ht="26.25" customHeight="1">
      <c r="A785" s="207"/>
      <c r="B785" s="207"/>
      <c r="C785" s="195"/>
      <c r="D785" s="451"/>
    </row>
    <row r="786" spans="1:4" ht="26.25" customHeight="1">
      <c r="A786" s="207"/>
      <c r="B786" s="207"/>
      <c r="C786" s="195"/>
      <c r="D786" s="451"/>
    </row>
    <row r="787" spans="1:4" ht="26.25" customHeight="1">
      <c r="A787" s="207"/>
      <c r="B787" s="207"/>
      <c r="C787" s="195"/>
      <c r="D787" s="451"/>
    </row>
    <row r="788" spans="1:4" ht="26.25" customHeight="1">
      <c r="A788" s="207"/>
      <c r="B788" s="207"/>
      <c r="C788" s="195"/>
      <c r="D788" s="451"/>
    </row>
    <row r="789" spans="1:4" ht="26.25" customHeight="1">
      <c r="A789" s="207"/>
      <c r="B789" s="207"/>
      <c r="C789" s="195"/>
      <c r="D789" s="451"/>
    </row>
    <row r="790" spans="1:4" ht="26.25" customHeight="1">
      <c r="A790" s="207"/>
      <c r="B790" s="207"/>
      <c r="C790" s="195"/>
      <c r="D790" s="451"/>
    </row>
    <row r="791" spans="1:4" ht="26.25" customHeight="1">
      <c r="A791" s="207"/>
      <c r="B791" s="207"/>
      <c r="C791" s="195"/>
      <c r="D791" s="451"/>
    </row>
    <row r="792" spans="1:4" ht="26.25" customHeight="1">
      <c r="A792" s="207"/>
      <c r="B792" s="207"/>
      <c r="C792" s="195"/>
      <c r="D792" s="451"/>
    </row>
    <row r="793" spans="1:4" ht="26.25" customHeight="1">
      <c r="A793" s="207"/>
      <c r="B793" s="207"/>
      <c r="C793" s="195"/>
      <c r="D793" s="451"/>
    </row>
    <row r="794" spans="1:4" ht="26.25" customHeight="1">
      <c r="A794" s="207"/>
      <c r="B794" s="207"/>
      <c r="C794" s="195"/>
      <c r="D794" s="451"/>
    </row>
    <row r="795" spans="1:4" ht="26.25" customHeight="1">
      <c r="A795" s="207"/>
      <c r="B795" s="207"/>
      <c r="C795" s="195"/>
      <c r="D795" s="451"/>
    </row>
    <row r="796" spans="1:4" ht="26.25" customHeight="1">
      <c r="A796" s="207"/>
      <c r="B796" s="207"/>
      <c r="C796" s="195"/>
      <c r="D796" s="451"/>
    </row>
    <row r="797" spans="1:4" ht="26.25" customHeight="1">
      <c r="A797" s="207"/>
      <c r="B797" s="207"/>
      <c r="C797" s="195"/>
      <c r="D797" s="451"/>
    </row>
    <row r="798" spans="1:4" ht="26.25" customHeight="1">
      <c r="A798" s="207"/>
      <c r="B798" s="207"/>
      <c r="C798" s="195"/>
      <c r="D798" s="451"/>
    </row>
    <row r="799" spans="1:4" ht="26.25" customHeight="1">
      <c r="A799" s="207"/>
      <c r="B799" s="207"/>
      <c r="C799" s="195"/>
      <c r="D799" s="451"/>
    </row>
    <row r="800" spans="1:4" ht="26.25" customHeight="1">
      <c r="A800" s="207"/>
      <c r="B800" s="207"/>
      <c r="C800" s="195"/>
      <c r="D800" s="451"/>
    </row>
    <row r="801" spans="1:4" ht="26.25" customHeight="1">
      <c r="A801" s="207"/>
      <c r="B801" s="207"/>
      <c r="C801" s="195"/>
      <c r="D801" s="451"/>
    </row>
    <row r="802" spans="1:4" ht="26.25" customHeight="1">
      <c r="A802" s="207"/>
      <c r="B802" s="207"/>
      <c r="C802" s="195"/>
      <c r="D802" s="451"/>
    </row>
    <row r="803" spans="1:4" ht="26.25" customHeight="1">
      <c r="A803" s="207"/>
      <c r="B803" s="207"/>
      <c r="C803" s="195"/>
      <c r="D803" s="451"/>
    </row>
    <row r="804" spans="1:4" ht="26.25" customHeight="1">
      <c r="A804" s="207"/>
      <c r="B804" s="207"/>
      <c r="C804" s="195"/>
      <c r="D804" s="451"/>
    </row>
    <row r="805" spans="1:4" ht="26.25" customHeight="1">
      <c r="A805" s="207"/>
      <c r="B805" s="207"/>
      <c r="C805" s="195"/>
      <c r="D805" s="451"/>
    </row>
    <row r="806" spans="1:4" ht="26.25" customHeight="1">
      <c r="A806" s="207"/>
      <c r="B806" s="207"/>
      <c r="C806" s="195"/>
      <c r="D806" s="451"/>
    </row>
    <row r="807" spans="1:4" ht="26.25" customHeight="1">
      <c r="A807" s="207"/>
      <c r="B807" s="207"/>
      <c r="C807" s="195"/>
      <c r="D807" s="451"/>
    </row>
    <row r="808" spans="1:4" ht="26.25" customHeight="1">
      <c r="A808" s="207"/>
      <c r="B808" s="207"/>
      <c r="C808" s="195"/>
      <c r="D808" s="451"/>
    </row>
    <row r="809" spans="1:4" ht="26.25" customHeight="1">
      <c r="A809" s="207"/>
      <c r="B809" s="207"/>
      <c r="C809" s="195"/>
      <c r="D809" s="451"/>
    </row>
    <row r="810" spans="1:4" ht="26.25" customHeight="1">
      <c r="A810" s="207"/>
      <c r="B810" s="207"/>
      <c r="C810" s="195"/>
      <c r="D810" s="451"/>
    </row>
    <row r="811" spans="1:4" ht="26.25" customHeight="1">
      <c r="A811" s="207"/>
      <c r="B811" s="207"/>
      <c r="C811" s="195"/>
      <c r="D811" s="451"/>
    </row>
    <row r="812" spans="1:4" ht="26.25" customHeight="1">
      <c r="A812" s="207"/>
      <c r="B812" s="207"/>
      <c r="C812" s="195"/>
      <c r="D812" s="451"/>
    </row>
    <row r="813" spans="1:4" ht="26.25" customHeight="1">
      <c r="A813" s="207"/>
      <c r="B813" s="207"/>
      <c r="C813" s="195"/>
      <c r="D813" s="451"/>
    </row>
    <row r="814" spans="1:4" ht="26.25" customHeight="1">
      <c r="A814" s="207"/>
      <c r="B814" s="207"/>
      <c r="C814" s="195"/>
      <c r="D814" s="451"/>
    </row>
    <row r="815" spans="1:4" ht="26.25" customHeight="1">
      <c r="A815" s="207"/>
      <c r="B815" s="207"/>
      <c r="C815" s="195"/>
      <c r="D815" s="451"/>
    </row>
    <row r="816" spans="1:4" ht="26.25" customHeight="1">
      <c r="A816" s="207"/>
      <c r="B816" s="207"/>
      <c r="C816" s="195"/>
      <c r="D816" s="451"/>
    </row>
    <row r="817" spans="1:4" ht="26.25" customHeight="1">
      <c r="A817" s="207"/>
      <c r="B817" s="207"/>
      <c r="C817" s="195"/>
      <c r="D817" s="451"/>
    </row>
    <row r="818" spans="1:4" ht="26.25" customHeight="1">
      <c r="A818" s="207"/>
      <c r="B818" s="207"/>
      <c r="C818" s="195"/>
      <c r="D818" s="451"/>
    </row>
    <row r="819" spans="1:4" ht="26.25" customHeight="1">
      <c r="A819" s="207"/>
      <c r="B819" s="207"/>
      <c r="C819" s="195"/>
      <c r="D819" s="451"/>
    </row>
    <row r="820" spans="1:4" ht="26.25" customHeight="1">
      <c r="A820" s="207"/>
      <c r="B820" s="207"/>
      <c r="C820" s="195"/>
      <c r="D820" s="451"/>
    </row>
    <row r="821" spans="1:4" ht="26.25" customHeight="1">
      <c r="A821" s="207"/>
      <c r="B821" s="207"/>
      <c r="C821" s="195"/>
      <c r="D821" s="451"/>
    </row>
    <row r="822" spans="1:4" ht="26.25" customHeight="1">
      <c r="A822" s="207"/>
      <c r="B822" s="207"/>
      <c r="C822" s="195"/>
      <c r="D822" s="451"/>
    </row>
    <row r="823" spans="1:4" ht="26.25" customHeight="1">
      <c r="A823" s="207"/>
      <c r="B823" s="207"/>
      <c r="C823" s="195"/>
      <c r="D823" s="451"/>
    </row>
    <row r="824" spans="1:4" ht="26.25" customHeight="1">
      <c r="A824" s="207"/>
      <c r="B824" s="207"/>
      <c r="C824" s="195"/>
      <c r="D824" s="451"/>
    </row>
    <row r="825" spans="1:4" ht="26.25" customHeight="1">
      <c r="A825" s="207"/>
      <c r="B825" s="207"/>
      <c r="C825" s="195"/>
      <c r="D825" s="451"/>
    </row>
    <row r="826" spans="1:4" ht="26.25" customHeight="1">
      <c r="A826" s="207"/>
      <c r="B826" s="207"/>
      <c r="C826" s="195"/>
      <c r="D826" s="451"/>
    </row>
    <row r="827" spans="1:4" ht="26.25" customHeight="1">
      <c r="A827" s="207"/>
      <c r="B827" s="207"/>
      <c r="C827" s="195"/>
      <c r="D827" s="451"/>
    </row>
    <row r="828" spans="1:4" ht="26.25" customHeight="1">
      <c r="A828" s="207"/>
      <c r="B828" s="207"/>
      <c r="C828" s="195"/>
      <c r="D828" s="451"/>
    </row>
    <row r="829" spans="1:4" ht="26.25" customHeight="1">
      <c r="A829" s="207"/>
      <c r="B829" s="207"/>
      <c r="C829" s="195"/>
      <c r="D829" s="451"/>
    </row>
    <row r="830" spans="1:4" ht="26.25" customHeight="1">
      <c r="A830" s="207"/>
      <c r="B830" s="207"/>
      <c r="C830" s="195"/>
      <c r="D830" s="451"/>
    </row>
    <row r="831" spans="1:4" ht="26.25" customHeight="1">
      <c r="A831" s="207"/>
      <c r="B831" s="207"/>
      <c r="C831" s="195"/>
      <c r="D831" s="451"/>
    </row>
    <row r="832" spans="1:4" ht="26.25" customHeight="1">
      <c r="A832" s="207"/>
      <c r="B832" s="207"/>
      <c r="C832" s="195"/>
      <c r="D832" s="451"/>
    </row>
    <row r="833" spans="1:4" ht="26.25" customHeight="1">
      <c r="A833" s="207"/>
      <c r="B833" s="207"/>
      <c r="C833" s="195"/>
      <c r="D833" s="451"/>
    </row>
    <row r="834" spans="1:4" ht="26.25" customHeight="1">
      <c r="A834" s="207"/>
      <c r="B834" s="207"/>
      <c r="C834" s="195"/>
      <c r="D834" s="451"/>
    </row>
    <row r="835" spans="1:4" ht="26.25" customHeight="1">
      <c r="A835" s="207"/>
      <c r="B835" s="207"/>
      <c r="C835" s="195"/>
      <c r="D835" s="451"/>
    </row>
    <row r="836" spans="1:4" ht="26.25" customHeight="1">
      <c r="A836" s="207"/>
      <c r="B836" s="207"/>
      <c r="C836" s="195"/>
      <c r="D836" s="451"/>
    </row>
    <row r="837" spans="1:4" ht="26.25" customHeight="1">
      <c r="A837" s="207"/>
      <c r="B837" s="207"/>
      <c r="C837" s="195"/>
      <c r="D837" s="451"/>
    </row>
    <row r="838" spans="1:4" ht="26.25" customHeight="1">
      <c r="A838" s="207"/>
      <c r="B838" s="207"/>
      <c r="C838" s="195"/>
      <c r="D838" s="451"/>
    </row>
    <row r="839" spans="1:4" ht="26.25" customHeight="1">
      <c r="A839" s="207"/>
      <c r="B839" s="207"/>
      <c r="C839" s="195"/>
      <c r="D839" s="451"/>
    </row>
    <row r="840" spans="1:4" ht="26.25" customHeight="1">
      <c r="A840" s="207"/>
      <c r="B840" s="207"/>
      <c r="C840" s="195"/>
      <c r="D840" s="451"/>
    </row>
    <row r="841" spans="1:4" ht="26.25" customHeight="1">
      <c r="A841" s="207"/>
      <c r="B841" s="207"/>
      <c r="C841" s="195"/>
      <c r="D841" s="451"/>
    </row>
    <row r="842" spans="1:4" ht="26.25" customHeight="1">
      <c r="A842" s="207"/>
      <c r="B842" s="207"/>
      <c r="C842" s="195"/>
      <c r="D842" s="451"/>
    </row>
    <row r="843" spans="1:4" ht="26.25" customHeight="1">
      <c r="A843" s="207"/>
      <c r="B843" s="207"/>
      <c r="C843" s="195"/>
      <c r="D843" s="451"/>
    </row>
    <row r="844" spans="1:4" ht="26.25" customHeight="1">
      <c r="A844" s="207"/>
      <c r="B844" s="207"/>
      <c r="C844" s="195"/>
      <c r="D844" s="451"/>
    </row>
    <row r="845" spans="1:4" ht="26.25" customHeight="1">
      <c r="A845" s="207"/>
      <c r="B845" s="207"/>
      <c r="C845" s="195"/>
      <c r="D845" s="451"/>
    </row>
    <row r="846" spans="1:4" ht="26.25" customHeight="1">
      <c r="A846" s="207"/>
      <c r="B846" s="207"/>
      <c r="C846" s="195"/>
      <c r="D846" s="451"/>
    </row>
    <row r="847" spans="1:4" ht="26.25" customHeight="1">
      <c r="A847" s="207"/>
      <c r="B847" s="207"/>
      <c r="C847" s="195"/>
      <c r="D847" s="451"/>
    </row>
    <row r="848" spans="1:4" ht="26.25" customHeight="1">
      <c r="A848" s="207"/>
      <c r="B848" s="207"/>
      <c r="C848" s="195"/>
      <c r="D848" s="451"/>
    </row>
    <row r="849" spans="1:4" ht="26.25" customHeight="1">
      <c r="A849" s="207"/>
      <c r="B849" s="207"/>
      <c r="C849" s="195"/>
      <c r="D849" s="451"/>
    </row>
    <row r="850" spans="1:4" ht="26.25" customHeight="1">
      <c r="A850" s="207"/>
      <c r="B850" s="207"/>
      <c r="C850" s="195"/>
      <c r="D850" s="451"/>
    </row>
    <row r="851" spans="1:4" ht="26.25" customHeight="1">
      <c r="A851" s="207"/>
      <c r="B851" s="207"/>
      <c r="C851" s="195"/>
      <c r="D851" s="451"/>
    </row>
    <row r="852" spans="1:4" ht="26.25" customHeight="1">
      <c r="A852" s="207"/>
      <c r="B852" s="207"/>
      <c r="C852" s="195"/>
      <c r="D852" s="451"/>
    </row>
    <row r="853" spans="1:4" ht="26.25" customHeight="1">
      <c r="A853" s="207"/>
      <c r="B853" s="207"/>
      <c r="C853" s="195"/>
      <c r="D853" s="451"/>
    </row>
    <row r="854" spans="1:4" ht="26.25" customHeight="1">
      <c r="A854" s="207"/>
      <c r="B854" s="207"/>
      <c r="C854" s="195"/>
      <c r="D854" s="451"/>
    </row>
    <row r="855" spans="1:4" ht="26.25" customHeight="1">
      <c r="A855" s="207"/>
      <c r="B855" s="207"/>
      <c r="C855" s="195"/>
      <c r="D855" s="451"/>
    </row>
    <row r="856" spans="1:4" ht="26.25" customHeight="1">
      <c r="A856" s="207"/>
      <c r="B856" s="207"/>
      <c r="C856" s="195"/>
      <c r="D856" s="451"/>
    </row>
    <row r="857" spans="1:4" ht="26.25" customHeight="1">
      <c r="A857" s="207"/>
      <c r="B857" s="207"/>
      <c r="C857" s="195"/>
      <c r="D857" s="451"/>
    </row>
    <row r="858" spans="1:4" ht="26.25" customHeight="1">
      <c r="A858" s="207"/>
      <c r="B858" s="207"/>
      <c r="C858" s="195"/>
      <c r="D858" s="451"/>
    </row>
    <row r="859" spans="1:4" ht="26.25" customHeight="1">
      <c r="A859" s="207"/>
      <c r="B859" s="207"/>
      <c r="C859" s="195"/>
      <c r="D859" s="451"/>
    </row>
    <row r="860" spans="1:4" ht="26.25" customHeight="1">
      <c r="A860" s="207"/>
      <c r="B860" s="207"/>
      <c r="C860" s="195"/>
      <c r="D860" s="451"/>
    </row>
    <row r="861" spans="1:4" ht="26.25" customHeight="1">
      <c r="A861" s="207"/>
      <c r="B861" s="207"/>
      <c r="C861" s="195"/>
      <c r="D861" s="451"/>
    </row>
    <row r="862" spans="1:4" ht="26.25" customHeight="1">
      <c r="A862" s="207"/>
      <c r="B862" s="207"/>
      <c r="C862" s="195"/>
      <c r="D862" s="451"/>
    </row>
    <row r="863" spans="1:4" ht="26.25" customHeight="1">
      <c r="A863" s="207"/>
      <c r="B863" s="207"/>
      <c r="C863" s="195"/>
      <c r="D863" s="451"/>
    </row>
    <row r="864" spans="1:4" ht="26.25" customHeight="1">
      <c r="A864" s="207"/>
      <c r="B864" s="207"/>
      <c r="C864" s="195"/>
      <c r="D864" s="451"/>
    </row>
    <row r="865" spans="1:4" ht="26.25" customHeight="1">
      <c r="A865" s="207"/>
      <c r="B865" s="207"/>
      <c r="C865" s="195"/>
      <c r="D865" s="451"/>
    </row>
    <row r="866" spans="1:4" ht="26.25" customHeight="1">
      <c r="A866" s="207"/>
      <c r="B866" s="207"/>
      <c r="C866" s="195"/>
      <c r="D866" s="451"/>
    </row>
    <row r="867" spans="1:4" ht="26.25" customHeight="1">
      <c r="A867" s="207"/>
      <c r="B867" s="207"/>
      <c r="C867" s="195"/>
      <c r="D867" s="451"/>
    </row>
    <row r="868" spans="1:4" ht="26.25" customHeight="1">
      <c r="A868" s="207"/>
      <c r="B868" s="207"/>
      <c r="C868" s="195"/>
      <c r="D868" s="451"/>
    </row>
    <row r="869" spans="1:4" ht="26.25" customHeight="1">
      <c r="A869" s="207"/>
      <c r="B869" s="207"/>
      <c r="C869" s="195"/>
      <c r="D869" s="451"/>
    </row>
    <row r="870" spans="1:4" ht="26.25" customHeight="1">
      <c r="A870" s="207"/>
      <c r="B870" s="207"/>
      <c r="C870" s="195"/>
      <c r="D870" s="451"/>
    </row>
    <row r="871" spans="1:4" ht="26.25" customHeight="1">
      <c r="A871" s="207"/>
      <c r="B871" s="207"/>
      <c r="C871" s="195"/>
      <c r="D871" s="451"/>
    </row>
    <row r="872" spans="1:4" ht="26.25" customHeight="1">
      <c r="A872" s="207"/>
      <c r="B872" s="207"/>
      <c r="C872" s="195"/>
      <c r="D872" s="451"/>
    </row>
    <row r="873" spans="1:4" ht="26.25" customHeight="1">
      <c r="A873" s="207"/>
      <c r="B873" s="207"/>
      <c r="C873" s="195"/>
      <c r="D873" s="451"/>
    </row>
    <row r="874" spans="1:4" ht="26.25" customHeight="1">
      <c r="A874" s="207"/>
      <c r="B874" s="207"/>
      <c r="C874" s="195"/>
      <c r="D874" s="451"/>
    </row>
    <row r="875" spans="1:4" ht="26.25" customHeight="1">
      <c r="A875" s="207"/>
      <c r="B875" s="207"/>
      <c r="C875" s="195"/>
      <c r="D875" s="451"/>
    </row>
    <row r="876" spans="1:4" ht="26.25" customHeight="1">
      <c r="A876" s="207"/>
      <c r="B876" s="207"/>
      <c r="C876" s="195"/>
      <c r="D876" s="451"/>
    </row>
    <row r="877" spans="1:4" ht="26.25" customHeight="1">
      <c r="A877" s="207"/>
      <c r="B877" s="207"/>
      <c r="C877" s="195"/>
      <c r="D877" s="451"/>
    </row>
    <row r="878" spans="1:4" ht="26.25" customHeight="1">
      <c r="A878" s="207"/>
      <c r="B878" s="207"/>
      <c r="C878" s="195"/>
      <c r="D878" s="451"/>
    </row>
    <row r="879" spans="1:4" ht="26.25" customHeight="1">
      <c r="A879" s="207"/>
      <c r="B879" s="207"/>
      <c r="C879" s="195"/>
      <c r="D879" s="451"/>
    </row>
    <row r="880" spans="1:4" ht="26.25" customHeight="1">
      <c r="A880" s="207"/>
      <c r="B880" s="207"/>
      <c r="C880" s="195"/>
      <c r="D880" s="451"/>
    </row>
    <row r="881" spans="1:4" ht="26.25" customHeight="1">
      <c r="A881" s="207"/>
      <c r="B881" s="207"/>
      <c r="C881" s="195"/>
      <c r="D881" s="451"/>
    </row>
    <row r="882" spans="1:4" ht="26.25" customHeight="1">
      <c r="A882" s="207"/>
      <c r="B882" s="207"/>
      <c r="C882" s="195"/>
      <c r="D882" s="451"/>
    </row>
    <row r="883" spans="1:4" ht="26.25" customHeight="1">
      <c r="A883" s="207"/>
      <c r="B883" s="207"/>
      <c r="C883" s="195"/>
      <c r="D883" s="451"/>
    </row>
    <row r="884" spans="1:4" ht="26.25" customHeight="1">
      <c r="A884" s="207"/>
      <c r="B884" s="207"/>
      <c r="C884" s="195"/>
      <c r="D884" s="451"/>
    </row>
    <row r="885" spans="1:4" ht="26.25" customHeight="1">
      <c r="A885" s="207"/>
      <c r="B885" s="207"/>
      <c r="C885" s="195"/>
      <c r="D885" s="451"/>
    </row>
    <row r="886" spans="1:4" ht="26.25" customHeight="1">
      <c r="A886" s="207"/>
      <c r="B886" s="207"/>
      <c r="C886" s="195"/>
      <c r="D886" s="451"/>
    </row>
    <row r="887" spans="1:4" ht="26.25" customHeight="1">
      <c r="A887" s="207"/>
      <c r="B887" s="207"/>
      <c r="C887" s="195"/>
      <c r="D887" s="451"/>
    </row>
    <row r="888" spans="1:4" ht="26.25" customHeight="1">
      <c r="A888" s="207"/>
      <c r="B888" s="207"/>
      <c r="C888" s="195"/>
      <c r="D888" s="451"/>
    </row>
    <row r="889" spans="1:4" ht="26.25" customHeight="1">
      <c r="A889" s="207"/>
      <c r="B889" s="207"/>
      <c r="C889" s="195"/>
      <c r="D889" s="451"/>
    </row>
    <row r="890" spans="1:4" ht="26.25" customHeight="1">
      <c r="A890" s="207"/>
      <c r="B890" s="207"/>
      <c r="C890" s="195"/>
      <c r="D890" s="451"/>
    </row>
    <row r="891" spans="1:4" ht="26.25" customHeight="1">
      <c r="A891" s="207"/>
      <c r="B891" s="207"/>
      <c r="C891" s="195"/>
      <c r="D891" s="451"/>
    </row>
    <row r="892" spans="1:4" ht="26.25" customHeight="1">
      <c r="A892" s="207"/>
      <c r="B892" s="207"/>
      <c r="C892" s="195"/>
      <c r="D892" s="451"/>
    </row>
    <row r="893" spans="1:4" ht="26.25" customHeight="1">
      <c r="A893" s="207"/>
      <c r="B893" s="207"/>
      <c r="C893" s="195"/>
      <c r="D893" s="451"/>
    </row>
    <row r="894" spans="1:4" ht="26.25" customHeight="1">
      <c r="A894" s="207"/>
      <c r="B894" s="207"/>
      <c r="C894" s="195"/>
      <c r="D894" s="451"/>
    </row>
    <row r="895" spans="1:4" ht="26.25" customHeight="1">
      <c r="A895" s="207"/>
      <c r="B895" s="207"/>
      <c r="C895" s="195"/>
      <c r="D895" s="451"/>
    </row>
    <row r="896" spans="1:4" ht="26.25" customHeight="1">
      <c r="A896" s="207"/>
      <c r="B896" s="207"/>
      <c r="C896" s="195"/>
      <c r="D896" s="451"/>
    </row>
    <row r="897" spans="1:4" ht="26.25" customHeight="1">
      <c r="A897" s="207"/>
      <c r="B897" s="207"/>
      <c r="C897" s="195"/>
      <c r="D897" s="451"/>
    </row>
    <row r="898" spans="1:4" ht="26.25" customHeight="1">
      <c r="A898" s="207"/>
      <c r="B898" s="207"/>
      <c r="C898" s="195"/>
      <c r="D898" s="451"/>
    </row>
    <row r="899" spans="1:4" ht="26.25" customHeight="1">
      <c r="A899" s="207"/>
      <c r="B899" s="207"/>
      <c r="C899" s="195"/>
      <c r="D899" s="451"/>
    </row>
    <row r="900" spans="1:4" ht="26.25" customHeight="1">
      <c r="A900" s="207"/>
      <c r="B900" s="207"/>
      <c r="C900" s="195"/>
      <c r="D900" s="451"/>
    </row>
    <row r="901" spans="1:4" ht="26.25" customHeight="1">
      <c r="A901" s="207"/>
      <c r="B901" s="207"/>
      <c r="C901" s="195"/>
      <c r="D901" s="451"/>
    </row>
    <row r="902" spans="1:4" ht="26.25" customHeight="1">
      <c r="A902" s="207"/>
      <c r="B902" s="207"/>
      <c r="C902" s="195"/>
      <c r="D902" s="451"/>
    </row>
    <row r="903" spans="1:4" ht="26.25" customHeight="1">
      <c r="A903" s="207"/>
      <c r="B903" s="207"/>
      <c r="C903" s="195"/>
      <c r="D903" s="451"/>
    </row>
    <row r="904" spans="1:4" ht="26.25" customHeight="1">
      <c r="A904" s="207"/>
      <c r="B904" s="207"/>
      <c r="C904" s="195"/>
      <c r="D904" s="451"/>
    </row>
    <row r="905" spans="1:4" ht="26.25" customHeight="1">
      <c r="A905" s="207"/>
      <c r="B905" s="207"/>
      <c r="C905" s="195"/>
      <c r="D905" s="451"/>
    </row>
    <row r="906" spans="1:4" ht="26.25" customHeight="1">
      <c r="A906" s="207"/>
      <c r="B906" s="207"/>
      <c r="C906" s="195"/>
      <c r="D906" s="451"/>
    </row>
    <row r="907" spans="1:4" ht="26.25" customHeight="1">
      <c r="A907" s="207"/>
      <c r="B907" s="207"/>
      <c r="C907" s="195"/>
      <c r="D907" s="451"/>
    </row>
    <row r="908" spans="1:4" ht="26.25" customHeight="1">
      <c r="A908" s="207"/>
      <c r="B908" s="207"/>
      <c r="C908" s="195"/>
      <c r="D908" s="451"/>
    </row>
    <row r="909" spans="1:4" ht="26.25" customHeight="1">
      <c r="A909" s="207"/>
      <c r="B909" s="207"/>
      <c r="C909" s="195"/>
      <c r="D909" s="451"/>
    </row>
    <row r="910" spans="1:4" ht="26.25" customHeight="1">
      <c r="A910" s="207"/>
      <c r="B910" s="207"/>
      <c r="C910" s="195"/>
      <c r="D910" s="451"/>
    </row>
    <row r="911" spans="1:4" ht="26.25" customHeight="1">
      <c r="A911" s="207"/>
      <c r="B911" s="207"/>
      <c r="C911" s="195"/>
      <c r="D911" s="451"/>
    </row>
    <row r="912" spans="1:4" ht="26.25" customHeight="1">
      <c r="A912" s="207"/>
      <c r="B912" s="207"/>
      <c r="C912" s="195"/>
      <c r="D912" s="451"/>
    </row>
    <row r="913" spans="1:4" ht="26.25" customHeight="1">
      <c r="A913" s="207"/>
      <c r="B913" s="207"/>
      <c r="C913" s="195"/>
      <c r="D913" s="451"/>
    </row>
    <row r="914" spans="1:4" ht="26.25" customHeight="1">
      <c r="A914" s="207"/>
      <c r="B914" s="207"/>
      <c r="C914" s="195"/>
      <c r="D914" s="451"/>
    </row>
    <row r="915" spans="1:4" ht="26.25" customHeight="1">
      <c r="A915" s="207"/>
      <c r="B915" s="207"/>
      <c r="C915" s="195"/>
      <c r="D915" s="451"/>
    </row>
    <row r="916" spans="1:4" ht="26.25" customHeight="1">
      <c r="A916" s="207"/>
      <c r="B916" s="207"/>
      <c r="C916" s="195"/>
      <c r="D916" s="451"/>
    </row>
    <row r="917" spans="1:4" ht="26.25" customHeight="1">
      <c r="A917" s="207"/>
      <c r="B917" s="207"/>
      <c r="C917" s="195"/>
      <c r="D917" s="451"/>
    </row>
    <row r="918" spans="1:4" ht="26.25" customHeight="1">
      <c r="A918" s="207"/>
      <c r="B918" s="207"/>
      <c r="C918" s="195"/>
      <c r="D918" s="451"/>
    </row>
    <row r="919" spans="1:4" ht="26.25" customHeight="1">
      <c r="A919" s="207"/>
      <c r="B919" s="207"/>
      <c r="C919" s="195"/>
      <c r="D919" s="451"/>
    </row>
    <row r="920" spans="1:4" ht="26.25" customHeight="1">
      <c r="A920" s="207"/>
      <c r="B920" s="207"/>
      <c r="C920" s="195"/>
      <c r="D920" s="451"/>
    </row>
    <row r="921" spans="1:4" ht="26.25" customHeight="1">
      <c r="A921" s="207"/>
      <c r="B921" s="207"/>
      <c r="C921" s="195"/>
      <c r="D921" s="451"/>
    </row>
    <row r="922" spans="1:4" ht="26.25" customHeight="1">
      <c r="A922" s="207"/>
      <c r="B922" s="207"/>
      <c r="C922" s="195"/>
      <c r="D922" s="451"/>
    </row>
    <row r="923" spans="1:4" ht="26.25" customHeight="1">
      <c r="A923" s="207"/>
      <c r="B923" s="207"/>
      <c r="C923" s="195"/>
      <c r="D923" s="451"/>
    </row>
    <row r="924" spans="1:4" ht="26.25" customHeight="1">
      <c r="A924" s="207"/>
      <c r="B924" s="207"/>
      <c r="C924" s="195"/>
      <c r="D924" s="451"/>
    </row>
    <row r="925" spans="1:4" ht="26.25" customHeight="1">
      <c r="A925" s="207"/>
      <c r="B925" s="207"/>
      <c r="C925" s="195"/>
      <c r="D925" s="451"/>
    </row>
    <row r="926" spans="1:4" ht="26.25" customHeight="1">
      <c r="A926" s="207"/>
      <c r="B926" s="207"/>
      <c r="C926" s="195"/>
      <c r="D926" s="451"/>
    </row>
    <row r="927" spans="1:4" ht="26.25" customHeight="1">
      <c r="A927" s="207"/>
      <c r="B927" s="207"/>
      <c r="C927" s="195"/>
      <c r="D927" s="451"/>
    </row>
    <row r="928" spans="1:4" ht="26.25" customHeight="1">
      <c r="A928" s="207"/>
      <c r="B928" s="207"/>
      <c r="C928" s="195"/>
      <c r="D928" s="451"/>
    </row>
    <row r="929" spans="1:4" ht="26.25" customHeight="1">
      <c r="A929" s="207"/>
      <c r="B929" s="207"/>
      <c r="C929" s="195"/>
      <c r="D929" s="451"/>
    </row>
    <row r="930" spans="1:4" ht="26.25" customHeight="1">
      <c r="A930" s="207"/>
      <c r="B930" s="207"/>
      <c r="C930" s="195"/>
      <c r="D930" s="451"/>
    </row>
    <row r="931" spans="1:4" ht="26.25" customHeight="1">
      <c r="A931" s="207"/>
      <c r="B931" s="207"/>
      <c r="C931" s="195"/>
      <c r="D931" s="451"/>
    </row>
    <row r="932" spans="1:4" ht="26.25" customHeight="1">
      <c r="A932" s="207"/>
      <c r="B932" s="207"/>
      <c r="C932" s="195"/>
      <c r="D932" s="451"/>
    </row>
    <row r="933" spans="1:4" ht="26.25" customHeight="1">
      <c r="A933" s="207"/>
      <c r="B933" s="207"/>
      <c r="C933" s="195"/>
      <c r="D933" s="451"/>
    </row>
    <row r="934" spans="1:4" ht="26.25" customHeight="1">
      <c r="A934" s="207"/>
      <c r="B934" s="207"/>
      <c r="C934" s="195"/>
      <c r="D934" s="451"/>
    </row>
    <row r="935" spans="1:4" ht="26.25" customHeight="1">
      <c r="A935" s="207"/>
      <c r="B935" s="207"/>
      <c r="C935" s="195"/>
      <c r="D935" s="451"/>
    </row>
    <row r="936" spans="1:4" ht="26.25" customHeight="1">
      <c r="A936" s="207"/>
      <c r="B936" s="207"/>
      <c r="C936" s="195"/>
      <c r="D936" s="451"/>
    </row>
    <row r="937" spans="1:4" ht="26.25" customHeight="1">
      <c r="A937" s="207"/>
      <c r="B937" s="207"/>
      <c r="C937" s="195"/>
      <c r="D937" s="451"/>
    </row>
    <row r="938" spans="1:4" ht="26.25" customHeight="1">
      <c r="A938" s="207"/>
      <c r="B938" s="207"/>
      <c r="C938" s="195"/>
      <c r="D938" s="451"/>
    </row>
    <row r="939" spans="1:4" ht="26.25" customHeight="1">
      <c r="A939" s="207"/>
      <c r="B939" s="207"/>
      <c r="C939" s="195"/>
      <c r="D939" s="451"/>
    </row>
    <row r="940" spans="1:4" ht="26.25" customHeight="1">
      <c r="A940" s="207"/>
      <c r="B940" s="207"/>
      <c r="C940" s="195"/>
      <c r="D940" s="451"/>
    </row>
    <row r="941" spans="1:4" ht="26.25" customHeight="1">
      <c r="A941" s="207"/>
      <c r="B941" s="207"/>
      <c r="C941" s="195"/>
      <c r="D941" s="451"/>
    </row>
    <row r="942" spans="1:4" ht="26.25" customHeight="1">
      <c r="A942" s="207"/>
      <c r="B942" s="207"/>
      <c r="C942" s="195"/>
      <c r="D942" s="451"/>
    </row>
    <row r="943" spans="1:4" ht="26.25" customHeight="1">
      <c r="A943" s="207"/>
      <c r="B943" s="207"/>
      <c r="C943" s="195"/>
      <c r="D943" s="451"/>
    </row>
    <row r="944" spans="1:4" ht="26.25" customHeight="1">
      <c r="A944" s="207"/>
      <c r="B944" s="207"/>
      <c r="C944" s="195"/>
      <c r="D944" s="451"/>
    </row>
    <row r="945" spans="1:4" ht="26.25" customHeight="1">
      <c r="A945" s="207"/>
      <c r="B945" s="207"/>
      <c r="C945" s="195"/>
      <c r="D945" s="451"/>
    </row>
    <row r="946" spans="1:4" ht="26.25" customHeight="1">
      <c r="A946" s="207"/>
      <c r="B946" s="207"/>
      <c r="C946" s="195"/>
      <c r="D946" s="451"/>
    </row>
    <row r="947" spans="1:4" ht="26.25" customHeight="1">
      <c r="A947" s="207"/>
      <c r="B947" s="207"/>
      <c r="C947" s="195"/>
      <c r="D947" s="451"/>
    </row>
    <row r="948" spans="1:4" ht="26.25" customHeight="1">
      <c r="A948" s="207"/>
      <c r="B948" s="207"/>
      <c r="C948" s="195"/>
      <c r="D948" s="451"/>
    </row>
    <row r="949" spans="1:4" ht="26.25" customHeight="1">
      <c r="A949" s="207"/>
      <c r="B949" s="207"/>
      <c r="C949" s="195"/>
      <c r="D949" s="451"/>
    </row>
    <row r="950" spans="1:4" ht="26.25" customHeight="1">
      <c r="A950" s="207"/>
      <c r="B950" s="207"/>
      <c r="C950" s="195"/>
      <c r="D950" s="451"/>
    </row>
    <row r="951" spans="1:4" ht="26.25" customHeight="1">
      <c r="A951" s="207"/>
      <c r="B951" s="207"/>
      <c r="C951" s="195"/>
      <c r="D951" s="451"/>
    </row>
    <row r="952" spans="1:4" ht="26.25" customHeight="1">
      <c r="A952" s="207"/>
      <c r="B952" s="207"/>
      <c r="C952" s="195"/>
      <c r="D952" s="451"/>
    </row>
    <row r="953" spans="1:4" ht="26.25" customHeight="1">
      <c r="A953" s="207"/>
      <c r="B953" s="207"/>
      <c r="C953" s="195"/>
      <c r="D953" s="451"/>
    </row>
    <row r="954" spans="1:4" ht="26.25" customHeight="1">
      <c r="A954" s="207"/>
      <c r="B954" s="207"/>
      <c r="C954" s="195"/>
      <c r="D954" s="451"/>
    </row>
    <row r="955" spans="1:4" ht="26.25" customHeight="1">
      <c r="A955" s="207"/>
      <c r="B955" s="207"/>
      <c r="C955" s="195"/>
      <c r="D955" s="451"/>
    </row>
    <row r="956" spans="1:4" ht="26.25" customHeight="1">
      <c r="A956" s="207"/>
      <c r="B956" s="207"/>
      <c r="C956" s="195"/>
      <c r="D956" s="451"/>
    </row>
    <row r="957" spans="1:4" ht="26.25" customHeight="1">
      <c r="A957" s="207"/>
      <c r="B957" s="207"/>
      <c r="C957" s="195"/>
      <c r="D957" s="451"/>
    </row>
    <row r="958" spans="1:4" ht="26.25" customHeight="1">
      <c r="A958" s="207"/>
      <c r="B958" s="207"/>
      <c r="C958" s="195"/>
      <c r="D958" s="451"/>
    </row>
    <row r="959" spans="1:4" ht="26.25" customHeight="1">
      <c r="A959" s="207"/>
      <c r="B959" s="207"/>
      <c r="C959" s="195"/>
      <c r="D959" s="451"/>
    </row>
    <row r="960" spans="1:4" ht="26.25" customHeight="1">
      <c r="A960" s="207"/>
      <c r="B960" s="207"/>
      <c r="C960" s="195"/>
      <c r="D960" s="451"/>
    </row>
    <row r="961" spans="1:4" ht="26.25" customHeight="1">
      <c r="A961" s="207"/>
      <c r="B961" s="207"/>
      <c r="C961" s="195"/>
      <c r="D961" s="451"/>
    </row>
    <row r="962" spans="1:4" ht="26.25" customHeight="1">
      <c r="A962" s="207"/>
      <c r="B962" s="207"/>
      <c r="C962" s="195"/>
      <c r="D962" s="451"/>
    </row>
    <row r="963" spans="1:4" ht="26.25" customHeight="1">
      <c r="A963" s="207"/>
      <c r="B963" s="207"/>
      <c r="C963" s="195"/>
      <c r="D963" s="451"/>
    </row>
    <row r="964" spans="1:4" ht="26.25" customHeight="1">
      <c r="A964" s="207"/>
      <c r="B964" s="207"/>
      <c r="C964" s="195"/>
      <c r="D964" s="451"/>
    </row>
    <row r="965" spans="1:4" ht="26.25" customHeight="1">
      <c r="A965" s="207"/>
      <c r="B965" s="207"/>
      <c r="C965" s="195"/>
      <c r="D965" s="451"/>
    </row>
    <row r="966" spans="1:4" ht="26.25" customHeight="1">
      <c r="A966" s="207"/>
      <c r="B966" s="207"/>
      <c r="C966" s="195"/>
      <c r="D966" s="451"/>
    </row>
    <row r="967" spans="1:4" ht="26.25" customHeight="1">
      <c r="A967" s="207"/>
      <c r="B967" s="207"/>
      <c r="C967" s="195"/>
      <c r="D967" s="451"/>
    </row>
    <row r="968" spans="1:4" ht="26.25" customHeight="1">
      <c r="A968" s="207"/>
      <c r="B968" s="207"/>
      <c r="C968" s="195"/>
      <c r="D968" s="451"/>
    </row>
    <row r="969" spans="1:4" ht="26.25" customHeight="1">
      <c r="A969" s="207"/>
      <c r="B969" s="207"/>
      <c r="C969" s="195"/>
      <c r="D969" s="451"/>
    </row>
    <row r="970" spans="1:4" ht="26.25" customHeight="1">
      <c r="A970" s="207"/>
      <c r="B970" s="207"/>
      <c r="C970" s="195"/>
      <c r="D970" s="451"/>
    </row>
    <row r="971" spans="1:4" ht="26.25" customHeight="1">
      <c r="A971" s="207"/>
      <c r="B971" s="207"/>
      <c r="C971" s="195"/>
      <c r="D971" s="451"/>
    </row>
    <row r="972" spans="1:4" ht="26.25" customHeight="1">
      <c r="A972" s="207"/>
      <c r="B972" s="207"/>
      <c r="C972" s="195"/>
      <c r="D972" s="451"/>
    </row>
    <row r="973" spans="1:4" ht="26.25" customHeight="1">
      <c r="A973" s="207"/>
      <c r="B973" s="207"/>
      <c r="C973" s="195"/>
      <c r="D973" s="451"/>
    </row>
    <row r="974" spans="1:4" ht="26.25" customHeight="1">
      <c r="A974" s="207"/>
      <c r="B974" s="207"/>
      <c r="C974" s="195"/>
      <c r="D974" s="451"/>
    </row>
    <row r="975" spans="1:4" ht="26.25" customHeight="1">
      <c r="A975" s="207"/>
      <c r="B975" s="207"/>
      <c r="C975" s="195"/>
      <c r="D975" s="451"/>
    </row>
    <row r="976" spans="1:4" ht="26.25" customHeight="1">
      <c r="A976" s="207"/>
      <c r="B976" s="207"/>
      <c r="C976" s="195"/>
      <c r="D976" s="451"/>
    </row>
    <row r="977" spans="1:4" ht="26.25" customHeight="1">
      <c r="A977" s="207"/>
      <c r="B977" s="207"/>
      <c r="C977" s="195"/>
      <c r="D977" s="451"/>
    </row>
    <row r="978" spans="1:4" ht="26.25" customHeight="1">
      <c r="A978" s="207"/>
      <c r="B978" s="207"/>
      <c r="C978" s="195"/>
      <c r="D978" s="451"/>
    </row>
    <row r="979" spans="1:4" ht="26.25" customHeight="1">
      <c r="A979" s="207"/>
      <c r="B979" s="207"/>
      <c r="C979" s="195"/>
      <c r="D979" s="451"/>
    </row>
    <row r="980" spans="1:4" ht="26.25" customHeight="1">
      <c r="A980" s="207"/>
      <c r="B980" s="207"/>
      <c r="C980" s="195"/>
      <c r="D980" s="451"/>
    </row>
    <row r="981" spans="1:4" ht="26.25" customHeight="1">
      <c r="A981" s="207"/>
      <c r="B981" s="207"/>
      <c r="C981" s="195"/>
      <c r="D981" s="451"/>
    </row>
    <row r="982" spans="1:4" ht="26.25" customHeight="1">
      <c r="A982" s="207"/>
      <c r="B982" s="207"/>
      <c r="C982" s="195"/>
      <c r="D982" s="451"/>
    </row>
    <row r="983" spans="1:4" ht="26.25" customHeight="1">
      <c r="A983" s="207"/>
      <c r="B983" s="207"/>
      <c r="C983" s="195"/>
      <c r="D983" s="451"/>
    </row>
    <row r="984" spans="1:4" ht="26.25" customHeight="1">
      <c r="A984" s="207"/>
      <c r="B984" s="207"/>
      <c r="C984" s="195"/>
      <c r="D984" s="451"/>
    </row>
    <row r="985" spans="1:4" ht="26.25" customHeight="1">
      <c r="A985" s="207"/>
      <c r="B985" s="207"/>
      <c r="C985" s="195"/>
      <c r="D985" s="451"/>
    </row>
    <row r="986" spans="1:4" ht="26.25" customHeight="1">
      <c r="A986" s="207"/>
      <c r="B986" s="207"/>
      <c r="C986" s="195"/>
      <c r="D986" s="451"/>
    </row>
    <row r="987" spans="1:4" ht="26.25" customHeight="1">
      <c r="A987" s="207"/>
      <c r="B987" s="207"/>
      <c r="C987" s="195"/>
      <c r="D987" s="451"/>
    </row>
    <row r="988" spans="1:4" ht="26.25" customHeight="1">
      <c r="A988" s="207"/>
      <c r="B988" s="207"/>
      <c r="C988" s="195"/>
      <c r="D988" s="451"/>
    </row>
    <row r="989" spans="1:4" ht="26.25" customHeight="1">
      <c r="A989" s="207"/>
      <c r="B989" s="207"/>
      <c r="C989" s="195"/>
      <c r="D989" s="451"/>
    </row>
    <row r="990" spans="1:4" ht="26.25" customHeight="1">
      <c r="A990" s="207"/>
      <c r="B990" s="207"/>
      <c r="C990" s="195"/>
      <c r="D990" s="451"/>
    </row>
    <row r="991" spans="1:4" ht="26.25" customHeight="1">
      <c r="A991" s="207"/>
      <c r="B991" s="207"/>
      <c r="C991" s="195"/>
      <c r="D991" s="451"/>
    </row>
    <row r="992" spans="1:4" ht="26.25" customHeight="1">
      <c r="A992" s="207"/>
      <c r="B992" s="207"/>
      <c r="C992" s="195"/>
      <c r="D992" s="451"/>
    </row>
    <row r="993" spans="1:4" ht="26.25" customHeight="1">
      <c r="A993" s="207"/>
      <c r="B993" s="207"/>
      <c r="C993" s="195"/>
      <c r="D993" s="451"/>
    </row>
    <row r="994" spans="1:4" ht="26.25" customHeight="1">
      <c r="A994" s="207"/>
      <c r="B994" s="207"/>
      <c r="C994" s="195"/>
      <c r="D994" s="451"/>
    </row>
    <row r="995" spans="1:4" ht="26.25" customHeight="1">
      <c r="A995" s="207"/>
      <c r="B995" s="207"/>
      <c r="C995" s="195"/>
      <c r="D995" s="451"/>
    </row>
    <row r="996" spans="1:4" ht="26.25" customHeight="1">
      <c r="A996" s="207"/>
      <c r="B996" s="207"/>
      <c r="C996" s="195"/>
      <c r="D996" s="451"/>
    </row>
    <row r="997" spans="1:4" ht="26.25" customHeight="1">
      <c r="A997" s="207"/>
      <c r="B997" s="207"/>
      <c r="C997" s="195"/>
      <c r="D997" s="451"/>
    </row>
    <row r="998" spans="1:4" ht="26.25" customHeight="1">
      <c r="A998" s="207"/>
      <c r="B998" s="207"/>
      <c r="C998" s="195"/>
      <c r="D998" s="451"/>
    </row>
    <row r="999" spans="1:4" ht="26.25" customHeight="1">
      <c r="A999" s="207"/>
      <c r="B999" s="207"/>
      <c r="C999" s="195"/>
      <c r="D999" s="451"/>
    </row>
    <row r="1000" spans="1:4" ht="26.25" customHeight="1">
      <c r="A1000" s="207"/>
      <c r="B1000" s="207"/>
      <c r="C1000" s="195"/>
      <c r="D1000" s="451"/>
    </row>
    <row r="1001" spans="1:4" ht="26.25" customHeight="1">
      <c r="A1001" s="207"/>
      <c r="B1001" s="207"/>
      <c r="C1001" s="195"/>
      <c r="D1001" s="451"/>
    </row>
    <row r="1002" spans="1:4" ht="26.25" customHeight="1">
      <c r="A1002" s="207"/>
      <c r="B1002" s="207"/>
      <c r="C1002" s="195"/>
      <c r="D1002" s="451"/>
    </row>
    <row r="1003" spans="1:4" ht="26.25" customHeight="1">
      <c r="A1003" s="207"/>
      <c r="B1003" s="207"/>
      <c r="C1003" s="195"/>
      <c r="D1003" s="451"/>
    </row>
    <row r="1004" spans="1:4" ht="26.25" customHeight="1">
      <c r="A1004" s="207"/>
      <c r="B1004" s="207"/>
      <c r="C1004" s="195"/>
      <c r="D1004" s="451"/>
    </row>
    <row r="1005" spans="1:4" ht="26.25" customHeight="1">
      <c r="A1005" s="207"/>
      <c r="B1005" s="207"/>
      <c r="C1005" s="195"/>
      <c r="D1005" s="451"/>
    </row>
    <row r="1006" spans="1:4" ht="26.25" customHeight="1">
      <c r="A1006" s="207"/>
      <c r="B1006" s="207"/>
      <c r="C1006" s="195"/>
      <c r="D1006" s="451"/>
    </row>
    <row r="1007" spans="1:4" ht="26.25" customHeight="1">
      <c r="A1007" s="207"/>
      <c r="B1007" s="207"/>
      <c r="C1007" s="195"/>
      <c r="D1007" s="451"/>
    </row>
    <row r="1008" spans="1:4" ht="26.25" customHeight="1">
      <c r="A1008" s="207"/>
      <c r="B1008" s="207"/>
      <c r="C1008" s="195"/>
      <c r="D1008" s="451"/>
    </row>
    <row r="1009" spans="1:4" ht="26.25" customHeight="1">
      <c r="A1009" s="207"/>
      <c r="B1009" s="207"/>
      <c r="C1009" s="195"/>
      <c r="D1009" s="451"/>
    </row>
    <row r="1010" spans="1:4" ht="26.25" customHeight="1">
      <c r="A1010" s="207"/>
      <c r="B1010" s="207"/>
      <c r="C1010" s="195"/>
      <c r="D1010" s="451"/>
    </row>
    <row r="1011" spans="1:4" ht="26.25" customHeight="1">
      <c r="A1011" s="207"/>
      <c r="B1011" s="207"/>
      <c r="C1011" s="195"/>
      <c r="D1011" s="451"/>
    </row>
    <row r="1012" spans="1:4" ht="26.25" customHeight="1">
      <c r="A1012" s="207"/>
      <c r="B1012" s="207"/>
      <c r="C1012" s="195"/>
      <c r="D1012" s="451"/>
    </row>
    <row r="1013" spans="1:4" ht="26.25" customHeight="1">
      <c r="A1013" s="207"/>
      <c r="B1013" s="207"/>
      <c r="C1013" s="195"/>
      <c r="D1013" s="451"/>
    </row>
    <row r="1014" spans="1:4" ht="26.25" customHeight="1">
      <c r="A1014" s="207"/>
      <c r="B1014" s="207"/>
      <c r="C1014" s="195"/>
      <c r="D1014" s="451"/>
    </row>
    <row r="1015" spans="1:4" ht="26.25" customHeight="1">
      <c r="A1015" s="207"/>
      <c r="B1015" s="207"/>
      <c r="C1015" s="195"/>
      <c r="D1015" s="451"/>
    </row>
    <row r="1016" spans="1:4" ht="26.25" customHeight="1">
      <c r="A1016" s="207"/>
      <c r="B1016" s="207"/>
      <c r="C1016" s="195"/>
      <c r="D1016" s="451"/>
    </row>
    <row r="1017" spans="1:4" ht="26.25" customHeight="1">
      <c r="A1017" s="207"/>
      <c r="B1017" s="207"/>
      <c r="C1017" s="195"/>
      <c r="D1017" s="451"/>
    </row>
    <row r="1018" spans="1:4" ht="26.25" customHeight="1">
      <c r="A1018" s="207"/>
      <c r="B1018" s="207"/>
      <c r="C1018" s="195"/>
      <c r="D1018" s="451"/>
    </row>
    <row r="1019" spans="1:4" ht="26.25" customHeight="1">
      <c r="A1019" s="207"/>
      <c r="B1019" s="207"/>
      <c r="C1019" s="195"/>
      <c r="D1019" s="451"/>
    </row>
    <row r="1020" spans="1:4" ht="26.25" customHeight="1">
      <c r="A1020" s="207"/>
      <c r="B1020" s="207"/>
      <c r="C1020" s="195"/>
      <c r="D1020" s="451"/>
    </row>
    <row r="1021" spans="1:4" ht="26.25" customHeight="1">
      <c r="A1021" s="207"/>
      <c r="B1021" s="207"/>
      <c r="C1021" s="195"/>
      <c r="D1021" s="451"/>
    </row>
    <row r="1022" spans="1:4" ht="26.25" customHeight="1">
      <c r="A1022" s="207"/>
      <c r="B1022" s="207"/>
      <c r="C1022" s="195"/>
      <c r="D1022" s="451"/>
    </row>
    <row r="1023" spans="1:4" ht="26.25" customHeight="1">
      <c r="A1023" s="207"/>
      <c r="B1023" s="207"/>
      <c r="C1023" s="195"/>
      <c r="D1023" s="451"/>
    </row>
    <row r="1024" spans="1:4" ht="26.25" customHeight="1">
      <c r="A1024" s="207"/>
      <c r="B1024" s="207"/>
      <c r="C1024" s="195"/>
      <c r="D1024" s="451"/>
    </row>
    <row r="1025" spans="1:4" ht="26.25" customHeight="1">
      <c r="A1025" s="207"/>
      <c r="B1025" s="207"/>
      <c r="C1025" s="195"/>
      <c r="D1025" s="451"/>
    </row>
    <row r="1026" spans="1:4" ht="26.25" customHeight="1">
      <c r="A1026" s="207"/>
      <c r="B1026" s="207"/>
      <c r="C1026" s="195"/>
      <c r="D1026" s="451"/>
    </row>
    <row r="1027" spans="1:4" ht="26.25" customHeight="1">
      <c r="A1027" s="207"/>
      <c r="B1027" s="207"/>
      <c r="C1027" s="195"/>
      <c r="D1027" s="451"/>
    </row>
    <row r="1028" spans="1:4" ht="26.25" customHeight="1">
      <c r="A1028" s="207"/>
      <c r="B1028" s="207"/>
      <c r="C1028" s="195"/>
      <c r="D1028" s="451"/>
    </row>
    <row r="1029" spans="1:4" ht="26.25" customHeight="1">
      <c r="A1029" s="207"/>
      <c r="B1029" s="207"/>
      <c r="C1029" s="195"/>
      <c r="D1029" s="451"/>
    </row>
    <row r="1030" spans="1:4" ht="26.25" customHeight="1">
      <c r="A1030" s="207"/>
      <c r="B1030" s="207"/>
      <c r="C1030" s="195"/>
      <c r="D1030" s="451"/>
    </row>
    <row r="1031" spans="1:4" ht="26.25" customHeight="1">
      <c r="A1031" s="207"/>
      <c r="B1031" s="207"/>
      <c r="C1031" s="195"/>
      <c r="D1031" s="451"/>
    </row>
    <row r="1032" spans="1:4" ht="26.25" customHeight="1">
      <c r="A1032" s="207"/>
      <c r="B1032" s="207"/>
      <c r="C1032" s="195"/>
      <c r="D1032" s="451"/>
    </row>
    <row r="1033" spans="1:4" ht="26.25" customHeight="1">
      <c r="A1033" s="207"/>
      <c r="B1033" s="207"/>
      <c r="C1033" s="195"/>
      <c r="D1033" s="451"/>
    </row>
    <row r="1034" spans="1:4" ht="26.25" customHeight="1">
      <c r="A1034" s="207"/>
      <c r="B1034" s="207"/>
      <c r="C1034" s="195"/>
      <c r="D1034" s="451"/>
    </row>
    <row r="1035" spans="1:4" ht="26.25" customHeight="1">
      <c r="A1035" s="207"/>
      <c r="B1035" s="207"/>
      <c r="C1035" s="195"/>
      <c r="D1035" s="451"/>
    </row>
    <row r="1036" spans="1:4" ht="26.25" customHeight="1">
      <c r="A1036" s="207"/>
      <c r="B1036" s="207"/>
      <c r="C1036" s="195"/>
      <c r="D1036" s="451"/>
    </row>
    <row r="1037" spans="1:4" ht="26.25" customHeight="1">
      <c r="A1037" s="207"/>
      <c r="B1037" s="207"/>
      <c r="C1037" s="195"/>
      <c r="D1037" s="451"/>
    </row>
    <row r="1038" spans="1:4" ht="26.25" customHeight="1">
      <c r="A1038" s="207"/>
      <c r="B1038" s="207"/>
      <c r="C1038" s="195"/>
      <c r="D1038" s="451"/>
    </row>
    <row r="1039" spans="1:4" ht="26.25" customHeight="1">
      <c r="A1039" s="207"/>
      <c r="B1039" s="207"/>
      <c r="C1039" s="195"/>
      <c r="D1039" s="451"/>
    </row>
    <row r="1040" spans="1:4" ht="26.25" customHeight="1">
      <c r="A1040" s="207"/>
      <c r="B1040" s="207"/>
      <c r="C1040" s="195"/>
      <c r="D1040" s="451"/>
    </row>
    <row r="1041" spans="1:4" ht="26.25" customHeight="1">
      <c r="A1041" s="207"/>
      <c r="B1041" s="207"/>
      <c r="C1041" s="195"/>
      <c r="D1041" s="451"/>
    </row>
    <row r="1042" spans="1:4" ht="26.25" customHeight="1">
      <c r="A1042" s="207"/>
      <c r="B1042" s="207"/>
      <c r="C1042" s="195"/>
      <c r="D1042" s="451"/>
    </row>
    <row r="1043" spans="1:4" ht="26.25" customHeight="1">
      <c r="A1043" s="207"/>
      <c r="B1043" s="207"/>
      <c r="C1043" s="195"/>
      <c r="D1043" s="451"/>
    </row>
  </sheetData>
  <sheetProtection selectLockedCells="1" selectUnlockedCells="1"/>
  <mergeCells count="17">
    <mergeCell ref="B99:C99"/>
    <mergeCell ref="C45:C49"/>
    <mergeCell ref="C77:C80"/>
    <mergeCell ref="C83:C87"/>
    <mergeCell ref="C42:C44"/>
    <mergeCell ref="C88:C93"/>
    <mergeCell ref="C94:C97"/>
    <mergeCell ref="C6:C14"/>
    <mergeCell ref="C15:C24"/>
    <mergeCell ref="C25:C27"/>
    <mergeCell ref="C58:C65"/>
    <mergeCell ref="C66:C70"/>
    <mergeCell ref="C71:C76"/>
    <mergeCell ref="C50:C54"/>
    <mergeCell ref="C55:C57"/>
    <mergeCell ref="C28:C33"/>
    <mergeCell ref="C34:C38"/>
  </mergeCells>
  <phoneticPr fontId="32" type="noConversion"/>
  <pageMargins left="0.15748031496062992" right="0.15748031496062992" top="0.15748031496062992" bottom="0.15748031496062992" header="0.15748031496062992" footer="0.15748031496062992"/>
  <pageSetup paperSize="9" scale="90" firstPageNumber="0" orientation="landscape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24"/>
  <sheetViews>
    <sheetView topLeftCell="A4" zoomScaleNormal="100" workbookViewId="0">
      <selection activeCell="F20" sqref="F20"/>
    </sheetView>
  </sheetViews>
  <sheetFormatPr defaultRowHeight="12.75"/>
  <cols>
    <col min="1" max="1" width="1.85546875" style="8" customWidth="1"/>
    <col min="2" max="2" width="4.85546875" style="8" customWidth="1"/>
    <col min="3" max="3" width="31.42578125" style="8" customWidth="1"/>
    <col min="4" max="7" width="31.85546875" style="8" customWidth="1"/>
    <col min="8" max="16384" width="9.140625" style="8"/>
  </cols>
  <sheetData>
    <row r="1" spans="2:4" s="22" customFormat="1"/>
    <row r="2" spans="2:4" s="22" customFormat="1"/>
    <row r="3" spans="2:4" s="15" customFormat="1" ht="12.75" customHeight="1"/>
    <row r="4" spans="2:4" s="55" customFormat="1" ht="21" customHeight="1">
      <c r="C4" s="53"/>
    </row>
    <row r="5" spans="2:4" ht="39.75" customHeight="1">
      <c r="B5" s="862" t="s">
        <v>248</v>
      </c>
      <c r="C5" s="862"/>
      <c r="D5" s="862"/>
    </row>
    <row r="6" spans="2:4">
      <c r="C6" s="51"/>
    </row>
    <row r="7" spans="2:4" ht="13.5" thickBot="1">
      <c r="D7" s="8" t="s">
        <v>324</v>
      </c>
    </row>
    <row r="8" spans="2:4" ht="54" customHeight="1">
      <c r="B8" s="616" t="s">
        <v>19</v>
      </c>
      <c r="C8" s="617" t="s">
        <v>1</v>
      </c>
      <c r="D8" s="500" t="s">
        <v>321</v>
      </c>
    </row>
    <row r="9" spans="2:4" s="6" customFormat="1" ht="36" customHeight="1">
      <c r="B9" s="268">
        <v>1</v>
      </c>
      <c r="C9" s="453" t="s">
        <v>8</v>
      </c>
      <c r="D9" s="515">
        <v>2016084</v>
      </c>
    </row>
    <row r="10" spans="2:4" s="6" customFormat="1" ht="34.5" customHeight="1" thickBot="1">
      <c r="B10" s="494">
        <v>2</v>
      </c>
      <c r="C10" s="724" t="s">
        <v>83</v>
      </c>
      <c r="D10" s="683">
        <v>65916</v>
      </c>
    </row>
    <row r="11" spans="2:4" s="6" customFormat="1"/>
    <row r="12" spans="2:4" s="19" customFormat="1" ht="12.75" customHeight="1">
      <c r="C12" s="488"/>
    </row>
    <row r="13" spans="2:4" s="19" customFormat="1" ht="12.75" customHeight="1">
      <c r="C13" s="155"/>
    </row>
    <row r="14" spans="2:4" s="7" customFormat="1">
      <c r="C14" s="24"/>
    </row>
    <row r="15" spans="2:4" s="29" customFormat="1">
      <c r="C15" s="115"/>
    </row>
    <row r="16" spans="2:4" s="117" customFormat="1">
      <c r="B16" s="24"/>
    </row>
    <row r="17" spans="1:3" s="117" customFormat="1">
      <c r="B17" s="24"/>
      <c r="C17" s="24"/>
    </row>
    <row r="18" spans="1:3" s="36" customFormat="1">
      <c r="C18" s="64"/>
    </row>
    <row r="19" spans="1:3" s="36" customFormat="1">
      <c r="C19" s="64"/>
    </row>
    <row r="20" spans="1:3" s="18" customFormat="1"/>
    <row r="21" spans="1:3" s="23" customFormat="1">
      <c r="A21" s="14"/>
      <c r="B21" s="55"/>
      <c r="C21" s="50"/>
    </row>
    <row r="22" spans="1:3" s="15" customFormat="1">
      <c r="A22" s="13"/>
      <c r="B22" s="55"/>
      <c r="C22" s="36"/>
    </row>
    <row r="23" spans="1:3" s="48" customFormat="1">
      <c r="A23" s="23"/>
      <c r="B23" s="55"/>
      <c r="C23" s="55"/>
    </row>
    <row r="24" spans="1:3" s="55" customFormat="1">
      <c r="B24" s="53"/>
    </row>
  </sheetData>
  <sheetProtection selectLockedCells="1" selectUnlockedCells="1"/>
  <mergeCells count="1">
    <mergeCell ref="B5:D5"/>
  </mergeCells>
  <phoneticPr fontId="32" type="noConversion"/>
  <pageMargins left="0.15748031496063" right="0.196850393700787" top="0.23622047244094499" bottom="0.196850393700787" header="0.23622047244094499" footer="0.196850393700787"/>
  <pageSetup paperSize="9" scale="90" firstPageNumber="0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B1:F33"/>
  <sheetViews>
    <sheetView workbookViewId="0">
      <pane ySplit="4" topLeftCell="A17" activePane="bottomLeft" state="frozen"/>
      <selection activeCell="S25" sqref="S25"/>
      <selection pane="bottomLeft" activeCell="J27" sqref="J26:J27"/>
    </sheetView>
  </sheetViews>
  <sheetFormatPr defaultRowHeight="12.75"/>
  <cols>
    <col min="1" max="1" width="1.7109375" customWidth="1"/>
    <col min="2" max="2" width="6" customWidth="1"/>
    <col min="3" max="3" width="35.140625" style="179" customWidth="1"/>
    <col min="4" max="4" width="39.5703125" style="454" customWidth="1"/>
    <col min="5" max="5" width="23.85546875" style="237" customWidth="1"/>
  </cols>
  <sheetData>
    <row r="1" spans="2:5" ht="21" customHeight="1"/>
    <row r="2" spans="2:5" ht="18.75" customHeight="1">
      <c r="B2" s="179" t="s">
        <v>221</v>
      </c>
    </row>
    <row r="3" spans="2:5" ht="16.5" customHeight="1" thickBot="1">
      <c r="E3" s="237" t="s">
        <v>324</v>
      </c>
    </row>
    <row r="4" spans="2:5" s="196" customFormat="1" ht="42.75" customHeight="1" thickBot="1">
      <c r="B4" s="342" t="s">
        <v>19</v>
      </c>
      <c r="C4" s="348" t="s">
        <v>217</v>
      </c>
      <c r="D4" s="455" t="s">
        <v>13</v>
      </c>
      <c r="E4" s="542" t="s">
        <v>321</v>
      </c>
    </row>
    <row r="5" spans="2:5" ht="25.5">
      <c r="B5" s="199">
        <v>1</v>
      </c>
      <c r="C5" s="863" t="s">
        <v>230</v>
      </c>
      <c r="D5" s="456" t="s">
        <v>213</v>
      </c>
      <c r="E5" s="497">
        <v>25298</v>
      </c>
    </row>
    <row r="6" spans="2:5">
      <c r="B6" s="184">
        <v>2</v>
      </c>
      <c r="C6" s="863"/>
      <c r="D6" s="457" t="s">
        <v>261</v>
      </c>
      <c r="E6" s="495">
        <v>0</v>
      </c>
    </row>
    <row r="7" spans="2:5" ht="25.5">
      <c r="B7" s="184">
        <v>3</v>
      </c>
      <c r="C7" s="864"/>
      <c r="D7" s="458" t="s">
        <v>153</v>
      </c>
      <c r="E7" s="495">
        <v>40702</v>
      </c>
    </row>
    <row r="8" spans="2:5" s="179" customFormat="1" ht="13.5" thickBot="1">
      <c r="B8" s="397"/>
      <c r="C8" s="375"/>
      <c r="D8" s="618" t="s">
        <v>7</v>
      </c>
      <c r="E8" s="619">
        <v>66000</v>
      </c>
    </row>
    <row r="9" spans="2:5" ht="16.5" customHeight="1">
      <c r="B9" s="198">
        <v>1</v>
      </c>
      <c r="C9" s="865" t="s">
        <v>231</v>
      </c>
      <c r="D9" s="460" t="s">
        <v>228</v>
      </c>
      <c r="E9" s="620">
        <v>231572</v>
      </c>
    </row>
    <row r="10" spans="2:5" ht="22.5" customHeight="1">
      <c r="B10" s="184">
        <v>2</v>
      </c>
      <c r="C10" s="866"/>
      <c r="D10" s="457" t="s">
        <v>49</v>
      </c>
      <c r="E10" s="495">
        <v>138672</v>
      </c>
    </row>
    <row r="11" spans="2:5" ht="25.5">
      <c r="B11" s="184">
        <v>3</v>
      </c>
      <c r="C11" s="866"/>
      <c r="D11" s="458" t="s">
        <v>153</v>
      </c>
      <c r="E11" s="495">
        <v>51756</v>
      </c>
    </row>
    <row r="12" spans="2:5" s="179" customFormat="1" ht="13.5" thickBot="1">
      <c r="B12" s="185"/>
      <c r="C12" s="186"/>
      <c r="D12" s="459" t="s">
        <v>7</v>
      </c>
      <c r="E12" s="496">
        <v>422000</v>
      </c>
    </row>
    <row r="13" spans="2:5" ht="19.5" customHeight="1">
      <c r="B13" s="199">
        <v>1</v>
      </c>
      <c r="C13" s="863" t="s">
        <v>232</v>
      </c>
      <c r="D13" s="456" t="s">
        <v>228</v>
      </c>
      <c r="E13" s="497">
        <v>219210</v>
      </c>
    </row>
    <row r="14" spans="2:5" ht="18.75" customHeight="1">
      <c r="B14" s="184">
        <v>2</v>
      </c>
      <c r="C14" s="863"/>
      <c r="D14" s="457" t="s">
        <v>49</v>
      </c>
      <c r="E14" s="495">
        <v>176134</v>
      </c>
    </row>
    <row r="15" spans="2:5" ht="31.5" customHeight="1">
      <c r="B15" s="184">
        <v>3</v>
      </c>
      <c r="C15" s="864"/>
      <c r="D15" s="458" t="s">
        <v>153</v>
      </c>
      <c r="E15" s="495">
        <v>144656</v>
      </c>
    </row>
    <row r="16" spans="2:5" s="179" customFormat="1" ht="13.5" thickBot="1">
      <c r="B16" s="397"/>
      <c r="C16" s="375"/>
      <c r="D16" s="618" t="s">
        <v>7</v>
      </c>
      <c r="E16" s="621">
        <v>540000</v>
      </c>
    </row>
    <row r="17" spans="2:6" ht="19.5" customHeight="1">
      <c r="B17" s="198">
        <v>1</v>
      </c>
      <c r="C17" s="867" t="s">
        <v>233</v>
      </c>
      <c r="D17" s="460" t="s">
        <v>228</v>
      </c>
      <c r="E17" s="620">
        <v>185332</v>
      </c>
    </row>
    <row r="18" spans="2:6" ht="18.75" customHeight="1">
      <c r="B18" s="184">
        <v>2</v>
      </c>
      <c r="C18" s="863"/>
      <c r="D18" s="457" t="s">
        <v>49</v>
      </c>
      <c r="E18" s="495">
        <v>349646</v>
      </c>
    </row>
    <row r="19" spans="2:6" ht="24.75" customHeight="1">
      <c r="B19" s="184">
        <v>3</v>
      </c>
      <c r="C19" s="864"/>
      <c r="D19" s="458" t="s">
        <v>153</v>
      </c>
      <c r="E19" s="495">
        <v>133022</v>
      </c>
    </row>
    <row r="20" spans="2:6" s="179" customFormat="1" ht="13.5" thickBot="1">
      <c r="B20" s="185"/>
      <c r="C20" s="186"/>
      <c r="D20" s="459" t="s">
        <v>7</v>
      </c>
      <c r="E20" s="496">
        <v>668000</v>
      </c>
      <c r="F20" s="484"/>
    </row>
    <row r="21" spans="2:6">
      <c r="B21" s="199">
        <v>1</v>
      </c>
      <c r="C21" s="863" t="s">
        <v>234</v>
      </c>
      <c r="D21" s="456" t="s">
        <v>228</v>
      </c>
      <c r="E21" s="497">
        <v>367040</v>
      </c>
    </row>
    <row r="22" spans="2:6">
      <c r="B22" s="184">
        <v>2</v>
      </c>
      <c r="C22" s="863"/>
      <c r="D22" s="457" t="s">
        <v>49</v>
      </c>
      <c r="E22" s="495">
        <v>75586</v>
      </c>
    </row>
    <row r="23" spans="2:6" ht="25.5">
      <c r="B23" s="184">
        <v>3</v>
      </c>
      <c r="C23" s="864"/>
      <c r="D23" s="458" t="s">
        <v>153</v>
      </c>
      <c r="E23" s="495">
        <v>239374</v>
      </c>
    </row>
    <row r="24" spans="2:6" s="179" customFormat="1" ht="13.5" thickBot="1">
      <c r="B24" s="185"/>
      <c r="C24" s="186"/>
      <c r="D24" s="459" t="s">
        <v>7</v>
      </c>
      <c r="E24" s="581">
        <v>682000</v>
      </c>
    </row>
    <row r="25" spans="2:6" ht="14.25" customHeight="1">
      <c r="B25" s="198">
        <v>1</v>
      </c>
      <c r="C25" s="867" t="s">
        <v>235</v>
      </c>
      <c r="D25" s="460" t="s">
        <v>228</v>
      </c>
      <c r="E25" s="620">
        <v>1521182.36</v>
      </c>
    </row>
    <row r="26" spans="2:6" ht="21" customHeight="1">
      <c r="B26" s="184">
        <v>2</v>
      </c>
      <c r="C26" s="863"/>
      <c r="D26" s="457" t="s">
        <v>49</v>
      </c>
      <c r="E26" s="495">
        <v>838787.26</v>
      </c>
    </row>
    <row r="27" spans="2:6" ht="25.5">
      <c r="B27" s="184">
        <v>3</v>
      </c>
      <c r="C27" s="864"/>
      <c r="D27" s="458" t="s">
        <v>153</v>
      </c>
      <c r="E27" s="495">
        <v>892030.38</v>
      </c>
    </row>
    <row r="28" spans="2:6" ht="13.5" thickBot="1">
      <c r="B28" s="185"/>
      <c r="C28" s="623"/>
      <c r="D28" s="624"/>
      <c r="E28" s="496">
        <v>3252000</v>
      </c>
    </row>
    <row r="29" spans="2:6" ht="49.9" customHeight="1" thickBot="1">
      <c r="B29" s="622"/>
      <c r="C29" s="398" t="s">
        <v>315</v>
      </c>
      <c r="D29" s="629" t="s">
        <v>49</v>
      </c>
      <c r="E29" s="625">
        <v>0</v>
      </c>
    </row>
    <row r="30" spans="2:6" ht="56.45" customHeight="1" thickBot="1">
      <c r="B30" s="626"/>
      <c r="C30" s="627" t="s">
        <v>316</v>
      </c>
      <c r="D30" s="630" t="s">
        <v>49</v>
      </c>
      <c r="E30" s="628">
        <v>0</v>
      </c>
    </row>
    <row r="32" spans="2:6">
      <c r="C32" s="727"/>
      <c r="D32" s="727"/>
    </row>
    <row r="33" spans="3:4">
      <c r="C33" s="155"/>
      <c r="D33" s="461"/>
    </row>
  </sheetData>
  <mergeCells count="7">
    <mergeCell ref="C32:D32"/>
    <mergeCell ref="C5:C7"/>
    <mergeCell ref="C9:C11"/>
    <mergeCell ref="C13:C15"/>
    <mergeCell ref="C17:C19"/>
    <mergeCell ref="C21:C23"/>
    <mergeCell ref="C25:C27"/>
  </mergeCells>
  <pageMargins left="0.15748031496062992" right="0.15748031496062992" top="0.27559055118110237" bottom="0.23" header="0.27559055118110237" footer="0.17"/>
  <pageSetup paperSize="9" scale="9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J11" sqref="J11"/>
    </sheetView>
  </sheetViews>
  <sheetFormatPr defaultRowHeight="22.5" customHeight="1"/>
  <cols>
    <col min="1" max="1" width="2.28515625" style="79" customWidth="1"/>
    <col min="2" max="2" width="4.5703125" style="79" bestFit="1" customWidth="1"/>
    <col min="3" max="3" width="37.42578125" style="79" customWidth="1"/>
    <col min="4" max="4" width="30.85546875" style="79" customWidth="1"/>
    <col min="5" max="16384" width="9.140625" style="79"/>
  </cols>
  <sheetData>
    <row r="1" spans="1:4" s="22" customFormat="1" ht="12.75"/>
    <row r="2" spans="1:4" s="22" customFormat="1" ht="12.75"/>
    <row r="3" spans="1:4" s="22" customFormat="1" ht="12.75"/>
    <row r="4" spans="1:4" s="15" customFormat="1" ht="12.75">
      <c r="A4" s="21"/>
      <c r="B4" s="21"/>
      <c r="C4" s="21"/>
    </row>
    <row r="5" spans="1:4" s="15" customFormat="1" ht="12.75">
      <c r="A5" s="21"/>
      <c r="B5" s="21"/>
      <c r="C5" s="21"/>
    </row>
    <row r="6" spans="1:4" s="75" customFormat="1" ht="12.75">
      <c r="A6" s="76"/>
      <c r="B6" s="76"/>
      <c r="C6" s="96" t="s">
        <v>165</v>
      </c>
    </row>
    <row r="7" spans="1:4" s="75" customFormat="1" ht="12.75">
      <c r="A7" s="76"/>
      <c r="B7" s="151"/>
      <c r="C7" s="76"/>
    </row>
    <row r="8" spans="1:4" s="75" customFormat="1" ht="12.75">
      <c r="A8" s="76"/>
      <c r="B8" s="151"/>
      <c r="C8" s="76"/>
    </row>
    <row r="9" spans="1:4" s="75" customFormat="1" ht="22.5" customHeight="1" thickBot="1">
      <c r="A9" s="76"/>
      <c r="B9" s="76"/>
      <c r="C9" s="76"/>
      <c r="D9" s="75" t="s">
        <v>324</v>
      </c>
    </row>
    <row r="10" spans="1:4" s="78" customFormat="1" ht="48" customHeight="1" thickBot="1">
      <c r="A10" s="77"/>
      <c r="B10" s="631" t="s">
        <v>20</v>
      </c>
      <c r="C10" s="105" t="s">
        <v>13</v>
      </c>
      <c r="D10" s="542" t="s">
        <v>321</v>
      </c>
    </row>
    <row r="11" spans="1:4" s="68" customFormat="1" ht="42" customHeight="1">
      <c r="A11" s="150"/>
      <c r="B11" s="632">
        <v>1</v>
      </c>
      <c r="C11" s="633" t="s">
        <v>65</v>
      </c>
      <c r="D11" s="634">
        <v>38084</v>
      </c>
    </row>
    <row r="12" spans="1:4" s="68" customFormat="1" ht="28.5" customHeight="1">
      <c r="A12" s="150"/>
      <c r="B12" s="337">
        <v>2</v>
      </c>
      <c r="C12" s="457" t="s">
        <v>47</v>
      </c>
      <c r="D12" s="635">
        <v>7874</v>
      </c>
    </row>
    <row r="13" spans="1:4" s="68" customFormat="1" ht="22.5" customHeight="1">
      <c r="A13" s="150"/>
      <c r="B13" s="337">
        <v>3</v>
      </c>
      <c r="C13" s="378" t="s">
        <v>66</v>
      </c>
      <c r="D13" s="635">
        <v>10756</v>
      </c>
    </row>
    <row r="14" spans="1:4" s="68" customFormat="1" ht="35.25" customHeight="1">
      <c r="A14" s="150"/>
      <c r="B14" s="337">
        <v>4</v>
      </c>
      <c r="C14" s="289" t="s">
        <v>59</v>
      </c>
      <c r="D14" s="635">
        <v>1924</v>
      </c>
    </row>
    <row r="15" spans="1:4" s="68" customFormat="1" ht="22.5" customHeight="1">
      <c r="A15" s="150"/>
      <c r="B15" s="337">
        <v>5</v>
      </c>
      <c r="C15" s="107" t="s">
        <v>49</v>
      </c>
      <c r="D15" s="635">
        <v>1288</v>
      </c>
    </row>
    <row r="16" spans="1:4" s="68" customFormat="1" ht="22.5" customHeight="1" thickBot="1">
      <c r="A16" s="150"/>
      <c r="B16" s="636">
        <v>6</v>
      </c>
      <c r="C16" s="637" t="s">
        <v>64</v>
      </c>
      <c r="D16" s="638">
        <v>74</v>
      </c>
    </row>
    <row r="17" spans="1:3" s="15" customFormat="1" ht="22.5" customHeight="1">
      <c r="A17" s="13"/>
      <c r="B17" s="55"/>
      <c r="C17" s="36"/>
    </row>
    <row r="18" spans="1:3" s="23" customFormat="1" ht="22.5" customHeight="1">
      <c r="A18" s="20"/>
      <c r="B18" s="49"/>
      <c r="C18" s="24"/>
    </row>
    <row r="19" spans="1:3" s="23" customFormat="1" ht="22.5" customHeight="1">
      <c r="A19" s="14"/>
      <c r="B19" s="49"/>
      <c r="C19" s="21"/>
    </row>
    <row r="20" spans="1:3" s="23" customFormat="1" ht="22.5" customHeight="1">
      <c r="A20" s="14"/>
      <c r="B20" s="55"/>
      <c r="C20" s="50"/>
    </row>
    <row r="21" spans="1:3" s="15" customFormat="1" ht="22.5" customHeight="1">
      <c r="A21" s="13"/>
      <c r="B21" s="55"/>
      <c r="C21" s="36"/>
    </row>
    <row r="22" spans="1:3" s="48" customFormat="1" ht="22.5" customHeight="1">
      <c r="A22" s="23"/>
      <c r="B22" s="55"/>
      <c r="C22" s="55"/>
    </row>
    <row r="23" spans="1:3" s="15" customFormat="1" ht="22.5" customHeight="1">
      <c r="B23" s="101"/>
      <c r="C23" s="12"/>
    </row>
  </sheetData>
  <phoneticPr fontId="32" type="noConversion"/>
  <pageMargins left="0.15748031496063" right="0.15748031496063" top="0.27559055118110198" bottom="0.15748031496063" header="0.23622047244094499" footer="0.23622047244094499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9"/>
  <sheetViews>
    <sheetView zoomScaleNormal="100" workbookViewId="0">
      <selection activeCell="H12" sqref="H12"/>
    </sheetView>
  </sheetViews>
  <sheetFormatPr defaultRowHeight="12.75"/>
  <cols>
    <col min="1" max="1" width="1.42578125" style="40" customWidth="1"/>
    <col min="2" max="2" width="5" style="41" customWidth="1"/>
    <col min="3" max="3" width="40.42578125" style="40" customWidth="1"/>
    <col min="4" max="4" width="14.28515625" style="40" customWidth="1"/>
    <col min="5" max="16384" width="9.140625" style="40"/>
  </cols>
  <sheetData>
    <row r="1" spans="2:4" s="55" customFormat="1">
      <c r="C1" s="53"/>
    </row>
    <row r="2" spans="2:4" s="36" customFormat="1">
      <c r="C2" s="64"/>
    </row>
    <row r="3" spans="2:4" s="18" customFormat="1"/>
    <row r="4" spans="2:4" s="18" customFormat="1"/>
    <row r="7" spans="2:4">
      <c r="B7" s="28" t="s">
        <v>41</v>
      </c>
    </row>
    <row r="8" spans="2:4">
      <c r="B8" s="9"/>
    </row>
    <row r="9" spans="2:4">
      <c r="C9" s="9"/>
    </row>
    <row r="10" spans="2:4" s="44" customFormat="1" ht="13.5" thickBot="1">
      <c r="B10" s="42"/>
      <c r="C10" s="43"/>
      <c r="D10" s="44" t="s">
        <v>324</v>
      </c>
    </row>
    <row r="11" spans="2:4" s="44" customFormat="1" ht="54" customHeight="1">
      <c r="B11" s="345" t="s">
        <v>20</v>
      </c>
      <c r="C11" s="238" t="s">
        <v>1</v>
      </c>
      <c r="D11" s="500" t="s">
        <v>321</v>
      </c>
    </row>
    <row r="12" spans="2:4" ht="29.25" customHeight="1">
      <c r="B12" s="507">
        <v>1</v>
      </c>
      <c r="C12" s="37" t="s">
        <v>16</v>
      </c>
      <c r="D12" s="508">
        <v>3366</v>
      </c>
    </row>
    <row r="13" spans="2:4" ht="27" customHeight="1">
      <c r="B13" s="507">
        <v>2</v>
      </c>
      <c r="C13" s="214" t="s">
        <v>153</v>
      </c>
      <c r="D13" s="508">
        <v>12696</v>
      </c>
    </row>
    <row r="14" spans="2:4" s="36" customFormat="1" ht="28.5" customHeight="1">
      <c r="B14" s="507">
        <v>3</v>
      </c>
      <c r="C14" s="218" t="s">
        <v>206</v>
      </c>
      <c r="D14" s="508">
        <v>3938</v>
      </c>
    </row>
    <row r="15" spans="2:4" s="36" customFormat="1" ht="28.5" customHeight="1">
      <c r="B15" s="507">
        <v>4</v>
      </c>
      <c r="C15" s="219" t="s">
        <v>33</v>
      </c>
      <c r="D15" s="508">
        <v>0</v>
      </c>
    </row>
    <row r="16" spans="2:4" s="44" customFormat="1">
      <c r="B16" s="45"/>
      <c r="C16" s="46"/>
    </row>
    <row r="17" spans="1:3" s="44" customFormat="1">
      <c r="B17" s="45"/>
      <c r="C17" s="46"/>
    </row>
    <row r="18" spans="1:3" s="15" customFormat="1" ht="12.75" customHeight="1">
      <c r="A18" s="13"/>
      <c r="B18" s="727"/>
      <c r="C18" s="727"/>
    </row>
    <row r="19" spans="1:3" s="23" customFormat="1">
      <c r="A19" s="15"/>
      <c r="B19" s="155"/>
      <c r="C19" s="155"/>
    </row>
    <row r="20" spans="1:3" s="23" customFormat="1" ht="12.75" customHeight="1">
      <c r="A20" s="35"/>
      <c r="C20" s="95"/>
    </row>
    <row r="21" spans="1:3" s="23" customFormat="1" ht="17.25" customHeight="1">
      <c r="A21" s="20"/>
      <c r="B21" s="24"/>
    </row>
    <row r="22" spans="1:3" s="23" customFormat="1">
      <c r="A22" s="20"/>
      <c r="B22" s="49"/>
      <c r="C22" s="24"/>
    </row>
    <row r="23" spans="1:3" s="23" customFormat="1">
      <c r="A23" s="14"/>
      <c r="B23" s="49"/>
      <c r="C23" s="21"/>
    </row>
    <row r="24" spans="1:3" s="23" customFormat="1">
      <c r="A24" s="14"/>
      <c r="B24" s="55"/>
      <c r="C24" s="50"/>
    </row>
    <row r="25" spans="1:3" s="15" customFormat="1">
      <c r="A25" s="13"/>
      <c r="B25" s="55"/>
      <c r="C25" s="36"/>
    </row>
    <row r="26" spans="1:3" s="48" customFormat="1">
      <c r="A26" s="23"/>
      <c r="B26" s="55"/>
      <c r="C26" s="55"/>
    </row>
    <row r="27" spans="1:3" s="79" customFormat="1">
      <c r="C27" s="181"/>
    </row>
    <row r="28" spans="1:3" s="48" customFormat="1">
      <c r="B28" s="63"/>
    </row>
    <row r="29" spans="1:3" s="55" customFormat="1"/>
  </sheetData>
  <mergeCells count="1">
    <mergeCell ref="B18:C18"/>
  </mergeCells>
  <phoneticPr fontId="32" type="noConversion"/>
  <pageMargins left="0.15748031496062992" right="0.19685039370078741" top="0.35433070866141736" bottom="0.35433070866141736" header="0.31496062992125984" footer="0.35433070866141736"/>
  <pageSetup paperSize="9" scale="9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26"/>
  <sheetViews>
    <sheetView topLeftCell="A4" zoomScaleNormal="100" workbookViewId="0">
      <selection activeCell="I9" sqref="I9"/>
    </sheetView>
  </sheetViews>
  <sheetFormatPr defaultRowHeight="12.75"/>
  <cols>
    <col min="1" max="1" width="1.85546875" style="36" customWidth="1"/>
    <col min="2" max="2" width="4.140625" style="64" customWidth="1"/>
    <col min="3" max="3" width="25.28515625" style="36" customWidth="1"/>
    <col min="4" max="4" width="29.28515625" style="36" customWidth="1"/>
    <col min="5" max="16384" width="9.140625" style="36"/>
  </cols>
  <sheetData>
    <row r="1" spans="2:5" s="22" customFormat="1"/>
    <row r="2" spans="2:5" s="22" customFormat="1"/>
    <row r="3" spans="2:5">
      <c r="B3" s="36"/>
    </row>
    <row r="4" spans="2:5" ht="49.5" customHeight="1">
      <c r="B4" s="801" t="s">
        <v>81</v>
      </c>
      <c r="C4" s="801"/>
      <c r="D4" s="801"/>
    </row>
    <row r="5" spans="2:5">
      <c r="B5" s="39"/>
    </row>
    <row r="6" spans="2:5" s="35" customFormat="1" ht="13.5" thickBot="1">
      <c r="B6" s="67"/>
      <c r="C6" s="46"/>
      <c r="D6" s="644" t="s">
        <v>324</v>
      </c>
    </row>
    <row r="7" spans="2:5" s="35" customFormat="1" ht="51.75" customHeight="1" thickBot="1">
      <c r="B7" s="640" t="s">
        <v>20</v>
      </c>
      <c r="C7" s="335" t="s">
        <v>1</v>
      </c>
      <c r="D7" s="542" t="s">
        <v>321</v>
      </c>
    </row>
    <row r="8" spans="2:5" ht="38.25" customHeight="1">
      <c r="B8" s="302">
        <v>1</v>
      </c>
      <c r="C8" s="641" t="s">
        <v>116</v>
      </c>
      <c r="D8" s="642">
        <v>684372</v>
      </c>
      <c r="E8" s="35"/>
    </row>
    <row r="9" spans="2:5" ht="32.25" customHeight="1">
      <c r="B9" s="47">
        <v>2</v>
      </c>
      <c r="C9" s="16" t="s">
        <v>146</v>
      </c>
      <c r="D9" s="643">
        <v>130246</v>
      </c>
    </row>
    <row r="10" spans="2:5" ht="41.25" customHeight="1" thickBot="1">
      <c r="B10" s="303">
        <v>3</v>
      </c>
      <c r="C10" s="645" t="s">
        <v>82</v>
      </c>
      <c r="D10" s="646">
        <v>85382</v>
      </c>
    </row>
    <row r="11" spans="2:5" s="46" customFormat="1">
      <c r="B11" s="45"/>
    </row>
    <row r="12" spans="2:5" s="19" customFormat="1" ht="12.75" customHeight="1">
      <c r="B12" s="727"/>
      <c r="C12" s="727"/>
    </row>
    <row r="13" spans="2:5" s="19" customFormat="1" ht="12.75" customHeight="1">
      <c r="B13" s="155"/>
      <c r="C13" s="488"/>
    </row>
    <row r="14" spans="2:5" s="7" customFormat="1">
      <c r="B14" s="115"/>
      <c r="C14" s="155"/>
    </row>
    <row r="15" spans="2:5" s="29" customFormat="1">
      <c r="B15" s="115"/>
      <c r="C15" s="115"/>
    </row>
    <row r="16" spans="2:5" s="117" customFormat="1" ht="25.5" customHeight="1">
      <c r="B16" s="24"/>
      <c r="C16" s="24"/>
    </row>
    <row r="17" spans="1:3" s="15" customFormat="1">
      <c r="A17" s="13"/>
      <c r="B17" s="55"/>
      <c r="C17" s="36"/>
    </row>
    <row r="18" spans="1:3" s="23" customFormat="1">
      <c r="A18" s="20"/>
      <c r="B18" s="49"/>
      <c r="C18" s="24"/>
    </row>
    <row r="19" spans="1:3" s="23" customFormat="1">
      <c r="A19" s="14"/>
      <c r="B19" s="49"/>
      <c r="C19" s="21"/>
    </row>
    <row r="20" spans="1:3" s="23" customFormat="1">
      <c r="A20" s="14"/>
      <c r="B20" s="55"/>
      <c r="C20" s="50"/>
    </row>
    <row r="21" spans="1:3" s="79" customFormat="1">
      <c r="C21" s="80"/>
    </row>
    <row r="22" spans="1:3" s="23" customFormat="1">
      <c r="B22" s="12"/>
    </row>
    <row r="23" spans="1:3" s="48" customFormat="1">
      <c r="B23" s="63"/>
    </row>
    <row r="25" spans="1:3">
      <c r="B25" s="36"/>
      <c r="C25" s="64"/>
    </row>
    <row r="26" spans="1:3">
      <c r="B26" s="36"/>
      <c r="C26" s="64"/>
    </row>
  </sheetData>
  <mergeCells count="2">
    <mergeCell ref="B12:C12"/>
    <mergeCell ref="B4:D4"/>
  </mergeCells>
  <pageMargins left="0.15748031496063" right="0.196850393700787" top="0.23622047244094499" bottom="0.43307086614173201" header="0.23622047244094499" footer="0.43307086614173201"/>
  <pageSetup paperSize="9" scale="9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33"/>
  <sheetViews>
    <sheetView topLeftCell="A5" zoomScaleNormal="100" workbookViewId="0">
      <selection activeCell="H9" sqref="H9"/>
    </sheetView>
  </sheetViews>
  <sheetFormatPr defaultRowHeight="12.75"/>
  <cols>
    <col min="1" max="1" width="5.85546875" style="36" customWidth="1"/>
    <col min="2" max="2" width="5.7109375" style="64" customWidth="1"/>
    <col min="3" max="3" width="33.28515625" style="36" customWidth="1"/>
    <col min="4" max="4" width="28.7109375" style="36" customWidth="1"/>
    <col min="5" max="16384" width="9.140625" style="36"/>
  </cols>
  <sheetData>
    <row r="1" spans="2:4" s="22" customFormat="1"/>
    <row r="2" spans="2:4" s="22" customFormat="1"/>
    <row r="3" spans="2:4" s="22" customFormat="1"/>
    <row r="4" spans="2:4" s="15" customFormat="1" ht="12.75" customHeight="1"/>
    <row r="5" spans="2:4">
      <c r="B5" s="39"/>
    </row>
    <row r="6" spans="2:4" ht="34.15" customHeight="1">
      <c r="B6" s="862" t="s">
        <v>97</v>
      </c>
      <c r="C6" s="862"/>
      <c r="D6" s="862"/>
    </row>
    <row r="7" spans="2:4">
      <c r="C7" s="62"/>
    </row>
    <row r="8" spans="2:4" s="35" customFormat="1" ht="13.5" thickBot="1">
      <c r="B8" s="67"/>
      <c r="C8" s="46"/>
      <c r="D8" s="644" t="s">
        <v>324</v>
      </c>
    </row>
    <row r="9" spans="2:4" s="35" customFormat="1" ht="60.75" customHeight="1" thickBot="1">
      <c r="B9" s="640" t="s">
        <v>20</v>
      </c>
      <c r="C9" s="335" t="s">
        <v>1</v>
      </c>
      <c r="D9" s="542" t="s">
        <v>321</v>
      </c>
    </row>
    <row r="10" spans="2:4" ht="25.5">
      <c r="B10" s="639">
        <v>1</v>
      </c>
      <c r="C10" s="650" t="s">
        <v>62</v>
      </c>
      <c r="D10" s="651">
        <v>2045706</v>
      </c>
    </row>
    <row r="11" spans="2:4">
      <c r="B11" s="47">
        <v>2</v>
      </c>
      <c r="C11" s="256" t="s">
        <v>58</v>
      </c>
      <c r="D11" s="647">
        <v>962156</v>
      </c>
    </row>
    <row r="12" spans="2:4">
      <c r="B12" s="47">
        <v>3</v>
      </c>
      <c r="C12" s="311" t="s">
        <v>11</v>
      </c>
      <c r="D12" s="647">
        <v>3464982</v>
      </c>
    </row>
    <row r="13" spans="2:4" ht="17.25" customHeight="1">
      <c r="B13" s="47">
        <v>4</v>
      </c>
      <c r="C13" s="462" t="s">
        <v>170</v>
      </c>
      <c r="D13" s="647">
        <v>6021816</v>
      </c>
    </row>
    <row r="14" spans="2:4" ht="29.45" customHeight="1">
      <c r="B14" s="47">
        <v>5</v>
      </c>
      <c r="C14" s="395" t="s">
        <v>160</v>
      </c>
      <c r="D14" s="647">
        <v>6549674</v>
      </c>
    </row>
    <row r="15" spans="2:4" ht="32.450000000000003" customHeight="1">
      <c r="B15" s="47">
        <v>6</v>
      </c>
      <c r="C15" s="395" t="s">
        <v>199</v>
      </c>
      <c r="D15" s="647">
        <v>10853760</v>
      </c>
    </row>
    <row r="16" spans="2:4">
      <c r="B16" s="47">
        <v>7</v>
      </c>
      <c r="C16" s="330" t="s">
        <v>101</v>
      </c>
      <c r="D16" s="647">
        <v>889116</v>
      </c>
    </row>
    <row r="17" spans="1:4" ht="24.6" customHeight="1" thickBot="1">
      <c r="B17" s="303">
        <v>8</v>
      </c>
      <c r="C17" s="648" t="s">
        <v>327</v>
      </c>
      <c r="D17" s="649">
        <v>136790</v>
      </c>
    </row>
    <row r="18" spans="1:4">
      <c r="B18" s="90"/>
      <c r="C18" s="94"/>
    </row>
    <row r="19" spans="1:4" s="15" customFormat="1" ht="44.25" customHeight="1">
      <c r="B19" s="11"/>
      <c r="C19" s="95"/>
    </row>
    <row r="20" spans="1:4" s="19" customFormat="1" ht="43.15" customHeight="1">
      <c r="B20" s="727"/>
      <c r="C20" s="727"/>
    </row>
    <row r="21" spans="1:4" s="19" customFormat="1" ht="12.75" customHeight="1">
      <c r="B21" s="155"/>
      <c r="C21" s="488"/>
    </row>
    <row r="22" spans="1:4" s="7" customFormat="1">
      <c r="B22" s="115"/>
      <c r="C22" s="155"/>
    </row>
    <row r="23" spans="1:4" s="29" customFormat="1">
      <c r="B23" s="115"/>
      <c r="C23" s="115"/>
    </row>
    <row r="24" spans="1:4" s="117" customFormat="1" ht="25.5" customHeight="1">
      <c r="B24" s="24"/>
      <c r="C24" s="24"/>
    </row>
    <row r="25" spans="1:4" s="15" customFormat="1">
      <c r="A25" s="13"/>
      <c r="B25" s="55"/>
      <c r="C25" s="36"/>
    </row>
    <row r="26" spans="1:4" s="23" customFormat="1">
      <c r="A26" s="20"/>
      <c r="B26" s="49"/>
      <c r="C26" s="24"/>
    </row>
    <row r="27" spans="1:4">
      <c r="B27" s="36"/>
      <c r="C27" s="64"/>
    </row>
    <row r="28" spans="1:4" s="18" customFormat="1"/>
    <row r="29" spans="1:4" s="23" customFormat="1">
      <c r="B29" s="12"/>
    </row>
    <row r="30" spans="1:4" s="48" customFormat="1">
      <c r="B30" s="63"/>
    </row>
    <row r="31" spans="1:4">
      <c r="C31" s="183"/>
    </row>
    <row r="32" spans="1:4">
      <c r="B32" s="36"/>
      <c r="C32" s="64"/>
    </row>
    <row r="33" spans="2:3">
      <c r="B33" s="36"/>
      <c r="C33" s="64"/>
    </row>
  </sheetData>
  <mergeCells count="2">
    <mergeCell ref="B20:C20"/>
    <mergeCell ref="B6:D6"/>
  </mergeCells>
  <pageMargins left="0.15748031496062992" right="0.15748031496062992" top="0.23622047244094491" bottom="0.43307086614173229" header="0.23622047244094491" footer="0.43307086614173229"/>
  <pageSetup paperSize="9"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M30"/>
  <sheetViews>
    <sheetView topLeftCell="B4" zoomScaleNormal="100" workbookViewId="0">
      <selection activeCell="J16" sqref="J16"/>
    </sheetView>
  </sheetViews>
  <sheetFormatPr defaultRowHeight="12.75"/>
  <cols>
    <col min="1" max="1" width="4.7109375" style="36" hidden="1" customWidth="1"/>
    <col min="2" max="2" width="2.140625" style="36" customWidth="1"/>
    <col min="3" max="3" width="5" style="64" customWidth="1"/>
    <col min="4" max="4" width="43.28515625" style="36" customWidth="1"/>
    <col min="5" max="5" width="14.5703125" style="36" customWidth="1"/>
    <col min="6" max="16384" width="9.140625" style="36"/>
  </cols>
  <sheetData>
    <row r="1" spans="3:13" s="22" customFormat="1"/>
    <row r="2" spans="3:13" s="22" customFormat="1"/>
    <row r="3" spans="3:13" s="22" customFormat="1"/>
    <row r="4" spans="3:13" s="15" customFormat="1" ht="12.75" customHeight="1"/>
    <row r="7" spans="3:13" ht="39" customHeight="1">
      <c r="C7" s="862" t="s">
        <v>75</v>
      </c>
      <c r="D7" s="862"/>
      <c r="E7" s="862"/>
    </row>
    <row r="8" spans="3:13">
      <c r="C8" s="62"/>
    </row>
    <row r="9" spans="3:13" s="35" customFormat="1" ht="13.5" thickBot="1">
      <c r="C9" s="67"/>
      <c r="D9" s="46"/>
      <c r="E9" s="35" t="s">
        <v>324</v>
      </c>
    </row>
    <row r="10" spans="3:13" s="35" customFormat="1" ht="55.5" customHeight="1">
      <c r="C10" s="345" t="s">
        <v>20</v>
      </c>
      <c r="D10" s="238" t="s">
        <v>1</v>
      </c>
      <c r="E10" s="500" t="s">
        <v>321</v>
      </c>
    </row>
    <row r="11" spans="3:13" ht="24" customHeight="1">
      <c r="C11" s="47">
        <v>1</v>
      </c>
      <c r="D11" s="16" t="s">
        <v>48</v>
      </c>
      <c r="E11" s="647">
        <v>5000</v>
      </c>
    </row>
    <row r="12" spans="3:13">
      <c r="C12" s="47">
        <v>2</v>
      </c>
      <c r="D12" s="37" t="s">
        <v>16</v>
      </c>
      <c r="E12" s="647">
        <v>0</v>
      </c>
    </row>
    <row r="13" spans="3:13" ht="24.75" customHeight="1">
      <c r="C13" s="47">
        <v>3</v>
      </c>
      <c r="D13" s="16" t="s">
        <v>47</v>
      </c>
      <c r="E13" s="647">
        <v>6000</v>
      </c>
    </row>
    <row r="14" spans="3:13" ht="25.5" customHeight="1">
      <c r="C14" s="47">
        <v>4</v>
      </c>
      <c r="D14" s="37" t="s">
        <v>95</v>
      </c>
      <c r="E14" s="647">
        <v>5000</v>
      </c>
      <c r="M14" s="652" t="s">
        <v>98</v>
      </c>
    </row>
    <row r="15" spans="3:13" ht="18.75" customHeight="1">
      <c r="C15" s="47">
        <v>5</v>
      </c>
      <c r="D15" s="16" t="s">
        <v>50</v>
      </c>
      <c r="E15" s="647">
        <v>5000</v>
      </c>
    </row>
    <row r="16" spans="3:13" ht="27" customHeight="1">
      <c r="C16" s="47">
        <v>6</v>
      </c>
      <c r="D16" s="16" t="s">
        <v>67</v>
      </c>
      <c r="E16" s="647">
        <v>0</v>
      </c>
    </row>
    <row r="17" spans="1:5" ht="27.75" customHeight="1" thickBot="1">
      <c r="C17" s="303">
        <v>7</v>
      </c>
      <c r="D17" s="645" t="s">
        <v>62</v>
      </c>
      <c r="E17" s="649">
        <v>5000</v>
      </c>
    </row>
    <row r="18" spans="1:5" s="35" customFormat="1">
      <c r="C18" s="45"/>
      <c r="D18" s="46"/>
    </row>
    <row r="19" spans="1:5" s="19" customFormat="1" ht="12.75" customHeight="1">
      <c r="B19" s="727"/>
      <c r="C19" s="727"/>
      <c r="D19" s="653" t="s">
        <v>98</v>
      </c>
    </row>
    <row r="20" spans="1:5" s="19" customFormat="1" ht="12.75" customHeight="1">
      <c r="B20" s="155"/>
      <c r="C20" s="155"/>
      <c r="D20" s="488"/>
    </row>
    <row r="21" spans="1:5" s="7" customFormat="1">
      <c r="B21" s="115"/>
      <c r="C21" s="23"/>
      <c r="D21" s="155"/>
    </row>
    <row r="22" spans="1:5" s="29" customFormat="1">
      <c r="B22" s="115"/>
      <c r="C22" s="115"/>
      <c r="D22" s="116"/>
    </row>
    <row r="23" spans="1:5" s="117" customFormat="1" ht="75" customHeight="1">
      <c r="B23" s="24"/>
      <c r="C23" s="24"/>
      <c r="D23" s="116"/>
    </row>
    <row r="24" spans="1:5" s="15" customFormat="1">
      <c r="A24" s="13"/>
      <c r="B24" s="55"/>
      <c r="C24" s="36"/>
      <c r="D24" s="54"/>
    </row>
    <row r="25" spans="1:5" s="23" customFormat="1">
      <c r="A25" s="20"/>
      <c r="B25" s="20"/>
      <c r="C25" s="24"/>
    </row>
    <row r="26" spans="1:5" s="23" customFormat="1">
      <c r="A26" s="20"/>
      <c r="B26" s="20"/>
      <c r="C26" s="49"/>
      <c r="D26" s="24"/>
    </row>
    <row r="27" spans="1:5" s="23" customFormat="1">
      <c r="A27" s="14"/>
      <c r="B27" s="14"/>
      <c r="C27" s="49"/>
      <c r="D27" s="21"/>
    </row>
    <row r="28" spans="1:5" s="23" customFormat="1">
      <c r="A28" s="14"/>
      <c r="B28" s="14"/>
      <c r="C28" s="55"/>
      <c r="D28" s="50"/>
    </row>
    <row r="29" spans="1:5" s="15" customFormat="1">
      <c r="A29" s="13"/>
      <c r="B29" s="13"/>
      <c r="C29" s="55"/>
      <c r="D29" s="36"/>
    </row>
    <row r="30" spans="1:5" s="48" customFormat="1">
      <c r="A30" s="23"/>
      <c r="B30" s="23"/>
      <c r="C30" s="55"/>
      <c r="D30" s="55"/>
    </row>
  </sheetData>
  <mergeCells count="2">
    <mergeCell ref="B19:C19"/>
    <mergeCell ref="C7:E7"/>
  </mergeCells>
  <pageMargins left="0.15748031496062992" right="0.19685039370078741" top="0.23622047244094491" bottom="0.43307086614173229" header="0.23622047244094491" footer="0.43307086614173229"/>
  <pageSetup paperSize="9" scale="9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52"/>
  <sheetViews>
    <sheetView zoomScaleNormal="100" workbookViewId="0">
      <pane ySplit="1" topLeftCell="A17" activePane="bottomLeft" state="frozen"/>
      <selection activeCell="AM21" sqref="AM21"/>
      <selection pane="bottomLeft" activeCell="D52" sqref="D52"/>
    </sheetView>
  </sheetViews>
  <sheetFormatPr defaultColWidth="15.42578125" defaultRowHeight="33.75" customHeight="1"/>
  <cols>
    <col min="1" max="1" width="3.85546875" style="36" customWidth="1"/>
    <col min="2" max="2" width="6" style="64" customWidth="1"/>
    <col min="3" max="3" width="40.28515625" style="389" customWidth="1"/>
    <col min="4" max="4" width="21.7109375" style="54" customWidth="1"/>
    <col min="5" max="7" width="15.42578125" style="54"/>
    <col min="8" max="16384" width="15.42578125" style="36"/>
  </cols>
  <sheetData>
    <row r="1" spans="2:7" s="22" customFormat="1" ht="12.75" hidden="1">
      <c r="C1" s="379"/>
      <c r="D1" s="69"/>
      <c r="E1" s="69"/>
      <c r="F1" s="69"/>
      <c r="G1" s="69"/>
    </row>
    <row r="2" spans="2:7" s="15" customFormat="1" ht="19.899999999999999" customHeight="1">
      <c r="C2" s="380"/>
      <c r="D2" s="21"/>
      <c r="E2" s="21"/>
      <c r="F2" s="21"/>
      <c r="G2" s="21"/>
    </row>
    <row r="3" spans="2:7" s="18" customFormat="1" ht="12.75">
      <c r="C3" s="381" t="s">
        <v>182</v>
      </c>
      <c r="D3" s="34"/>
      <c r="E3" s="34"/>
      <c r="F3" s="34"/>
      <c r="G3" s="34"/>
    </row>
    <row r="4" spans="2:7" s="48" customFormat="1" ht="14.25" customHeight="1" thickBot="1">
      <c r="C4" s="382"/>
      <c r="D4" s="664" t="s">
        <v>324</v>
      </c>
      <c r="E4" s="50"/>
      <c r="F4" s="50"/>
      <c r="G4" s="50"/>
    </row>
    <row r="5" spans="2:7" s="102" customFormat="1" ht="39.6" customHeight="1">
      <c r="B5" s="655" t="s">
        <v>20</v>
      </c>
      <c r="C5" s="656" t="s">
        <v>1</v>
      </c>
      <c r="D5" s="500" t="s">
        <v>321</v>
      </c>
      <c r="E5" s="478"/>
      <c r="F5" s="478"/>
      <c r="G5" s="478"/>
    </row>
    <row r="6" spans="2:7" s="103" customFormat="1" ht="12.75">
      <c r="B6" s="240">
        <v>1</v>
      </c>
      <c r="C6" s="383" t="s">
        <v>150</v>
      </c>
      <c r="D6" s="657">
        <v>1247750</v>
      </c>
      <c r="E6" s="479"/>
      <c r="F6" s="479"/>
      <c r="G6" s="479"/>
    </row>
    <row r="7" spans="2:7" s="103" customFormat="1" ht="12.75">
      <c r="B7" s="240">
        <v>2</v>
      </c>
      <c r="C7" s="383" t="s">
        <v>51</v>
      </c>
      <c r="D7" s="657">
        <v>2498374</v>
      </c>
      <c r="E7" s="487"/>
      <c r="F7" s="479"/>
      <c r="G7" s="479"/>
    </row>
    <row r="8" spans="2:7" s="103" customFormat="1" ht="14.25" customHeight="1">
      <c r="B8" s="240">
        <v>3</v>
      </c>
      <c r="C8" s="289" t="s">
        <v>82</v>
      </c>
      <c r="D8" s="657">
        <v>4447296</v>
      </c>
      <c r="E8" s="479"/>
      <c r="F8" s="479"/>
      <c r="G8" s="479"/>
    </row>
    <row r="9" spans="2:7" s="103" customFormat="1" ht="12.75">
      <c r="B9" s="240">
        <v>4</v>
      </c>
      <c r="C9" s="457" t="s">
        <v>49</v>
      </c>
      <c r="D9" s="657">
        <v>2416779</v>
      </c>
      <c r="E9" s="479"/>
      <c r="F9" s="479"/>
      <c r="G9" s="479"/>
    </row>
    <row r="10" spans="2:7" s="103" customFormat="1" ht="12.75">
      <c r="B10" s="240">
        <v>5</v>
      </c>
      <c r="C10" s="383" t="s">
        <v>151</v>
      </c>
      <c r="D10" s="657">
        <v>1647934</v>
      </c>
      <c r="E10" s="479"/>
      <c r="F10" s="479"/>
      <c r="G10" s="479"/>
    </row>
    <row r="11" spans="2:7" s="103" customFormat="1" ht="12.75">
      <c r="B11" s="240">
        <v>6</v>
      </c>
      <c r="C11" s="383" t="s">
        <v>61</v>
      </c>
      <c r="D11" s="657">
        <v>421735</v>
      </c>
      <c r="E11" s="479"/>
      <c r="F11" s="479"/>
      <c r="G11" s="479"/>
    </row>
    <row r="12" spans="2:7" s="103" customFormat="1" ht="12.75">
      <c r="B12" s="240">
        <v>7</v>
      </c>
      <c r="C12" s="383" t="s">
        <v>8</v>
      </c>
      <c r="D12" s="657">
        <v>9833996</v>
      </c>
      <c r="E12" s="479"/>
      <c r="F12" s="479"/>
      <c r="G12" s="479"/>
    </row>
    <row r="13" spans="2:7" s="103" customFormat="1" ht="12.75">
      <c r="B13" s="240">
        <v>8</v>
      </c>
      <c r="C13" s="383" t="s">
        <v>152</v>
      </c>
      <c r="D13" s="657">
        <v>8000042</v>
      </c>
      <c r="E13" s="479"/>
      <c r="F13" s="479"/>
      <c r="G13" s="479"/>
    </row>
    <row r="14" spans="2:7" s="103" customFormat="1" ht="25.5">
      <c r="B14" s="240">
        <v>9</v>
      </c>
      <c r="C14" s="457" t="s">
        <v>153</v>
      </c>
      <c r="D14" s="657">
        <v>262222</v>
      </c>
      <c r="E14" s="479"/>
      <c r="F14" s="479"/>
      <c r="G14" s="479"/>
    </row>
    <row r="15" spans="2:7" s="103" customFormat="1" ht="12.75">
      <c r="B15" s="240">
        <v>10</v>
      </c>
      <c r="C15" s="383" t="s">
        <v>145</v>
      </c>
      <c r="D15" s="657">
        <v>719815</v>
      </c>
      <c r="E15" s="479"/>
      <c r="F15" s="479"/>
      <c r="G15" s="479"/>
    </row>
    <row r="16" spans="2:7" s="103" customFormat="1" ht="12.75">
      <c r="B16" s="240">
        <v>11</v>
      </c>
      <c r="C16" s="457" t="s">
        <v>50</v>
      </c>
      <c r="D16" s="657">
        <v>502044</v>
      </c>
      <c r="E16" s="479"/>
      <c r="F16" s="479"/>
      <c r="G16" s="479"/>
    </row>
    <row r="17" spans="2:7" s="103" customFormat="1" ht="12.75">
      <c r="B17" s="240">
        <v>12</v>
      </c>
      <c r="C17" s="383" t="s">
        <v>154</v>
      </c>
      <c r="D17" s="657">
        <v>102590</v>
      </c>
      <c r="E17" s="479"/>
      <c r="F17" s="479"/>
      <c r="G17" s="479"/>
    </row>
    <row r="18" spans="2:7" s="103" customFormat="1" ht="12.75">
      <c r="B18" s="240">
        <v>13</v>
      </c>
      <c r="C18" s="383" t="s">
        <v>63</v>
      </c>
      <c r="D18" s="657">
        <v>225689</v>
      </c>
      <c r="E18" s="479"/>
      <c r="F18" s="479"/>
      <c r="G18" s="479"/>
    </row>
    <row r="19" spans="2:7" s="103" customFormat="1" ht="12.75">
      <c r="B19" s="240">
        <v>14</v>
      </c>
      <c r="C19" s="457" t="s">
        <v>146</v>
      </c>
      <c r="D19" s="657">
        <v>2700350</v>
      </c>
      <c r="E19" s="479"/>
      <c r="F19" s="479"/>
      <c r="G19" s="479"/>
    </row>
    <row r="20" spans="2:7" s="103" customFormat="1" ht="12.75">
      <c r="B20" s="240">
        <v>15</v>
      </c>
      <c r="C20" s="383" t="s">
        <v>11</v>
      </c>
      <c r="D20" s="657">
        <v>1569552</v>
      </c>
      <c r="E20" s="479"/>
      <c r="F20" s="479"/>
      <c r="G20" s="479"/>
    </row>
    <row r="21" spans="2:7" s="103" customFormat="1" ht="12.75">
      <c r="B21" s="240">
        <v>16</v>
      </c>
      <c r="C21" s="383" t="s">
        <v>64</v>
      </c>
      <c r="D21" s="657">
        <v>60993</v>
      </c>
      <c r="E21" s="479"/>
      <c r="F21" s="479"/>
      <c r="G21" s="479"/>
    </row>
    <row r="22" spans="2:7" s="103" customFormat="1" ht="18" customHeight="1">
      <c r="B22" s="240">
        <v>17</v>
      </c>
      <c r="C22" s="383" t="s">
        <v>148</v>
      </c>
      <c r="D22" s="657">
        <v>92065</v>
      </c>
      <c r="E22" s="479"/>
      <c r="F22" s="479"/>
      <c r="G22" s="479"/>
    </row>
    <row r="23" spans="2:7" s="103" customFormat="1" ht="12.75">
      <c r="B23" s="240">
        <v>18</v>
      </c>
      <c r="C23" s="383" t="s">
        <v>175</v>
      </c>
      <c r="D23" s="657">
        <v>252432</v>
      </c>
      <c r="E23" s="479"/>
      <c r="F23" s="479"/>
      <c r="G23" s="479"/>
    </row>
    <row r="24" spans="2:7" s="103" customFormat="1" ht="12.75">
      <c r="B24" s="240">
        <v>19</v>
      </c>
      <c r="C24" s="383" t="s">
        <v>162</v>
      </c>
      <c r="D24" s="657">
        <v>1703545</v>
      </c>
      <c r="E24" s="479"/>
      <c r="F24" s="479"/>
      <c r="G24" s="479"/>
    </row>
    <row r="25" spans="2:7" s="103" customFormat="1" ht="12.75">
      <c r="B25" s="240">
        <v>20</v>
      </c>
      <c r="C25" s="383" t="s">
        <v>149</v>
      </c>
      <c r="D25" s="657">
        <v>2697299</v>
      </c>
      <c r="E25" s="479"/>
      <c r="F25" s="479"/>
      <c r="G25" s="479"/>
    </row>
    <row r="26" spans="2:7" s="104" customFormat="1" ht="12.75">
      <c r="B26" s="240">
        <v>21</v>
      </c>
      <c r="C26" s="289" t="s">
        <v>193</v>
      </c>
      <c r="D26" s="657">
        <v>143395</v>
      </c>
      <c r="E26" s="479"/>
      <c r="F26" s="479"/>
      <c r="G26" s="480"/>
    </row>
    <row r="27" spans="2:7" s="463" customFormat="1" ht="12.75">
      <c r="B27" s="658">
        <v>22</v>
      </c>
      <c r="C27" s="289" t="s">
        <v>163</v>
      </c>
      <c r="D27" s="657">
        <v>1137727</v>
      </c>
      <c r="E27" s="479"/>
      <c r="F27" s="479"/>
      <c r="G27" s="481"/>
    </row>
    <row r="28" spans="2:7" s="103" customFormat="1" ht="12.75">
      <c r="B28" s="240">
        <v>23</v>
      </c>
      <c r="C28" s="289" t="s">
        <v>172</v>
      </c>
      <c r="D28" s="657">
        <v>91650</v>
      </c>
      <c r="E28" s="479"/>
      <c r="F28" s="479"/>
      <c r="G28" s="479"/>
    </row>
    <row r="29" spans="2:7" s="104" customFormat="1" ht="12.75">
      <c r="B29" s="240">
        <v>24</v>
      </c>
      <c r="C29" s="457" t="s">
        <v>286</v>
      </c>
      <c r="D29" s="657">
        <v>73496</v>
      </c>
      <c r="E29" s="479"/>
      <c r="F29" s="479"/>
      <c r="G29" s="480"/>
    </row>
    <row r="30" spans="2:7" s="104" customFormat="1" ht="25.5">
      <c r="B30" s="240">
        <v>25</v>
      </c>
      <c r="C30" s="289" t="s">
        <v>196</v>
      </c>
      <c r="D30" s="657">
        <v>974570</v>
      </c>
      <c r="E30" s="479"/>
      <c r="F30" s="479"/>
      <c r="G30" s="480"/>
    </row>
    <row r="31" spans="2:7" s="104" customFormat="1" ht="14.25" customHeight="1">
      <c r="B31" s="240">
        <v>26</v>
      </c>
      <c r="C31" s="289" t="s">
        <v>197</v>
      </c>
      <c r="D31" s="657">
        <v>293641</v>
      </c>
      <c r="E31" s="479"/>
      <c r="F31" s="479"/>
      <c r="G31" s="480"/>
    </row>
    <row r="32" spans="2:7" s="104" customFormat="1" ht="16.5" customHeight="1">
      <c r="B32" s="240">
        <v>27</v>
      </c>
      <c r="C32" s="289" t="s">
        <v>222</v>
      </c>
      <c r="D32" s="657">
        <v>187248</v>
      </c>
      <c r="E32" s="479"/>
      <c r="F32" s="479"/>
      <c r="G32" s="480"/>
    </row>
    <row r="33" spans="1:7" s="104" customFormat="1" ht="12.75">
      <c r="B33" s="240">
        <v>28</v>
      </c>
      <c r="C33" s="384" t="s">
        <v>218</v>
      </c>
      <c r="D33" s="657">
        <v>89795</v>
      </c>
      <c r="E33" s="479"/>
      <c r="F33" s="479"/>
      <c r="G33" s="480"/>
    </row>
    <row r="34" spans="1:7" s="104" customFormat="1" ht="12.75">
      <c r="B34" s="240">
        <v>29</v>
      </c>
      <c r="C34" s="384" t="s">
        <v>199</v>
      </c>
      <c r="D34" s="657">
        <v>1097381</v>
      </c>
      <c r="E34" s="479"/>
      <c r="F34" s="479"/>
      <c r="G34" s="480"/>
    </row>
    <row r="35" spans="1:7" s="104" customFormat="1" ht="12.75">
      <c r="B35" s="240">
        <v>30</v>
      </c>
      <c r="C35" s="654" t="s">
        <v>323</v>
      </c>
      <c r="D35" s="657">
        <v>1583285</v>
      </c>
      <c r="E35" s="479"/>
      <c r="F35" s="479"/>
      <c r="G35" s="480"/>
    </row>
    <row r="36" spans="1:7" s="104" customFormat="1" ht="12.75">
      <c r="B36" s="240">
        <v>31</v>
      </c>
      <c r="C36" s="384" t="s">
        <v>223</v>
      </c>
      <c r="D36" s="657">
        <v>915531</v>
      </c>
      <c r="E36" s="479"/>
      <c r="F36" s="479"/>
      <c r="G36" s="480"/>
    </row>
    <row r="37" spans="1:7" s="104" customFormat="1" ht="15" customHeight="1">
      <c r="B37" s="240">
        <v>32</v>
      </c>
      <c r="C37" s="384" t="s">
        <v>224</v>
      </c>
      <c r="D37" s="657">
        <v>795772</v>
      </c>
      <c r="E37" s="479"/>
      <c r="F37" s="479"/>
      <c r="G37" s="480"/>
    </row>
    <row r="38" spans="1:7" s="104" customFormat="1" ht="12.75">
      <c r="B38" s="240">
        <v>33</v>
      </c>
      <c r="C38" s="384" t="s">
        <v>246</v>
      </c>
      <c r="D38" s="657">
        <v>401642</v>
      </c>
      <c r="E38" s="479"/>
      <c r="F38" s="479"/>
      <c r="G38" s="480"/>
    </row>
    <row r="39" spans="1:7" s="104" customFormat="1" ht="12.75">
      <c r="B39" s="240">
        <v>34</v>
      </c>
      <c r="C39" s="384" t="s">
        <v>263</v>
      </c>
      <c r="D39" s="657">
        <v>3484166</v>
      </c>
      <c r="E39" s="479"/>
      <c r="F39" s="479"/>
      <c r="G39" s="480"/>
    </row>
    <row r="40" spans="1:7" s="104" customFormat="1" ht="12.75">
      <c r="B40" s="240">
        <v>35</v>
      </c>
      <c r="C40" s="384" t="s">
        <v>301</v>
      </c>
      <c r="D40" s="657">
        <v>210059</v>
      </c>
      <c r="E40" s="479"/>
      <c r="F40" s="479"/>
      <c r="G40" s="480"/>
    </row>
    <row r="41" spans="1:7" s="104" customFormat="1" ht="12.75">
      <c r="B41" s="240">
        <v>36</v>
      </c>
      <c r="C41" s="659" t="s">
        <v>313</v>
      </c>
      <c r="D41" s="657">
        <v>374298</v>
      </c>
      <c r="E41" s="479"/>
      <c r="F41" s="479"/>
      <c r="G41" s="480"/>
    </row>
    <row r="42" spans="1:7" s="104" customFormat="1" ht="13.5" thickBot="1">
      <c r="B42" s="660">
        <v>37</v>
      </c>
      <c r="C42" s="661" t="s">
        <v>305</v>
      </c>
      <c r="D42" s="662">
        <v>135842</v>
      </c>
      <c r="E42" s="479"/>
      <c r="F42" s="479"/>
      <c r="G42" s="480"/>
    </row>
    <row r="43" spans="1:7" s="23" customFormat="1" ht="14.25" customHeight="1">
      <c r="B43" s="663"/>
      <c r="C43" s="385"/>
      <c r="D43" s="24"/>
      <c r="E43" s="24"/>
      <c r="F43" s="24"/>
      <c r="G43" s="24"/>
    </row>
    <row r="44" spans="1:7" s="23" customFormat="1" ht="14.25" customHeight="1" thickBot="1">
      <c r="B44" s="110"/>
      <c r="C44" s="385"/>
      <c r="D44" s="24"/>
      <c r="E44" s="24"/>
      <c r="F44" s="24"/>
      <c r="G44" s="24"/>
    </row>
    <row r="45" spans="1:7" s="29" customFormat="1" ht="44.25" customHeight="1">
      <c r="B45" s="195"/>
      <c r="C45" s="725" t="s">
        <v>240</v>
      </c>
      <c r="D45" s="665" t="s">
        <v>321</v>
      </c>
      <c r="E45" s="30"/>
      <c r="F45" s="30"/>
      <c r="G45" s="30"/>
    </row>
    <row r="46" spans="1:7" s="120" customFormat="1" ht="24.6" customHeight="1" thickBot="1">
      <c r="B46" s="263"/>
      <c r="C46" s="726" t="s">
        <v>8</v>
      </c>
      <c r="D46" s="666">
        <v>5700000</v>
      </c>
      <c r="E46" s="227"/>
      <c r="F46" s="227"/>
      <c r="G46" s="227"/>
    </row>
    <row r="47" spans="1:7" s="23" customFormat="1" ht="33.75" customHeight="1">
      <c r="A47" s="35"/>
      <c r="C47" s="177"/>
      <c r="D47" s="24"/>
      <c r="E47" s="24"/>
      <c r="F47" s="24"/>
      <c r="G47" s="24"/>
    </row>
    <row r="48" spans="1:7" s="23" customFormat="1" ht="33.75" customHeight="1">
      <c r="A48" s="35"/>
      <c r="C48" s="387"/>
      <c r="D48" s="24"/>
      <c r="E48" s="24"/>
      <c r="F48" s="24"/>
      <c r="G48" s="24"/>
    </row>
    <row r="49" spans="2:7" s="59" customFormat="1" ht="33.75" customHeight="1">
      <c r="C49" s="485"/>
      <c r="D49" s="58"/>
      <c r="E49" s="58"/>
      <c r="F49" s="58"/>
      <c r="G49" s="58"/>
    </row>
    <row r="50" spans="2:7" s="59" customFormat="1" ht="33.75" customHeight="1">
      <c r="C50" s="485"/>
      <c r="D50" s="58"/>
      <c r="E50" s="58"/>
      <c r="F50" s="58"/>
      <c r="G50" s="58"/>
    </row>
    <row r="51" spans="2:7" s="15" customFormat="1" ht="33.75" customHeight="1">
      <c r="B51" s="101"/>
      <c r="C51" s="486"/>
      <c r="D51" s="21"/>
      <c r="E51" s="21"/>
      <c r="F51" s="21"/>
      <c r="G51" s="21"/>
    </row>
    <row r="52" spans="2:7" s="48" customFormat="1" ht="33.75" customHeight="1">
      <c r="B52" s="63"/>
      <c r="C52" s="382"/>
      <c r="D52" s="50"/>
      <c r="E52" s="50"/>
      <c r="F52" s="50"/>
      <c r="G52" s="50"/>
    </row>
  </sheetData>
  <pageMargins left="0.15748031496062992" right="0.19685039370078741" top="0.31496062992125984" bottom="0.19685039370078741" header="0.23622047244094491" footer="0.23622047244094491"/>
  <pageSetup paperSize="9" scale="9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40"/>
  <sheetViews>
    <sheetView zoomScaleNormal="100" workbookViewId="0">
      <selection activeCell="G33" sqref="G33"/>
    </sheetView>
  </sheetViews>
  <sheetFormatPr defaultColWidth="11" defaultRowHeight="29.25" customHeight="1"/>
  <cols>
    <col min="1" max="1" width="1" style="108" customWidth="1"/>
    <col min="2" max="2" width="7.7109375" style="108" customWidth="1"/>
    <col min="3" max="3" width="36.85546875" style="667" customWidth="1"/>
    <col min="4" max="4" width="17.28515625" style="108" customWidth="1"/>
    <col min="5" max="6" width="11.7109375" style="108" bestFit="1" customWidth="1"/>
    <col min="7" max="16384" width="11" style="108"/>
  </cols>
  <sheetData>
    <row r="1" spans="1:4" ht="20.25" customHeight="1"/>
    <row r="2" spans="1:4" ht="14.25" customHeight="1">
      <c r="B2" s="180" t="s">
        <v>183</v>
      </c>
      <c r="C2" s="668"/>
    </row>
    <row r="3" spans="1:4" ht="24" customHeight="1" thickBot="1">
      <c r="D3" s="676" t="s">
        <v>324</v>
      </c>
    </row>
    <row r="4" spans="1:4" ht="45" customHeight="1" thickBot="1">
      <c r="A4" s="133"/>
      <c r="B4" s="304" t="s">
        <v>99</v>
      </c>
      <c r="C4" s="669" t="s">
        <v>1</v>
      </c>
      <c r="D4" s="542" t="s">
        <v>321</v>
      </c>
    </row>
    <row r="5" spans="1:4" ht="12.75">
      <c r="A5" s="134"/>
      <c r="B5" s="338">
        <v>1</v>
      </c>
      <c r="C5" s="670" t="s">
        <v>51</v>
      </c>
      <c r="D5" s="677">
        <v>1248048</v>
      </c>
    </row>
    <row r="6" spans="1:4" ht="12.75">
      <c r="A6" s="134"/>
      <c r="B6" s="241">
        <v>2</v>
      </c>
      <c r="C6" s="671" t="s">
        <v>58</v>
      </c>
      <c r="D6" s="678">
        <v>8570582</v>
      </c>
    </row>
    <row r="7" spans="1:4" ht="12.75">
      <c r="A7" s="134"/>
      <c r="B7" s="241">
        <v>3</v>
      </c>
      <c r="C7" s="464" t="s">
        <v>145</v>
      </c>
      <c r="D7" s="678">
        <v>661876</v>
      </c>
    </row>
    <row r="8" spans="1:4" ht="12.75">
      <c r="A8" s="134"/>
      <c r="B8" s="241">
        <v>4</v>
      </c>
      <c r="C8" s="465" t="s">
        <v>49</v>
      </c>
      <c r="D8" s="678">
        <v>7026664</v>
      </c>
    </row>
    <row r="9" spans="1:4" ht="12.75">
      <c r="A9" s="134"/>
      <c r="B9" s="241">
        <v>5</v>
      </c>
      <c r="C9" s="464" t="s">
        <v>10</v>
      </c>
      <c r="D9" s="678">
        <v>1023022</v>
      </c>
    </row>
    <row r="10" spans="1:4" ht="12.75">
      <c r="A10" s="134"/>
      <c r="B10" s="241">
        <v>6</v>
      </c>
      <c r="C10" s="464" t="s">
        <v>61</v>
      </c>
      <c r="D10" s="678">
        <v>470048</v>
      </c>
    </row>
    <row r="11" spans="1:4" ht="12.75">
      <c r="A11" s="134"/>
      <c r="B11" s="241">
        <v>7</v>
      </c>
      <c r="C11" s="464" t="s">
        <v>8</v>
      </c>
      <c r="D11" s="678">
        <v>3056992</v>
      </c>
    </row>
    <row r="12" spans="1:4" ht="12.75">
      <c r="A12" s="134" t="s">
        <v>243</v>
      </c>
      <c r="B12" s="241">
        <v>8</v>
      </c>
      <c r="C12" s="464" t="s">
        <v>152</v>
      </c>
      <c r="D12" s="678">
        <v>19677012</v>
      </c>
    </row>
    <row r="13" spans="1:4" ht="12.75">
      <c r="A13" s="134"/>
      <c r="B13" s="241">
        <v>9</v>
      </c>
      <c r="C13" s="464" t="s">
        <v>50</v>
      </c>
      <c r="D13" s="678">
        <v>853376</v>
      </c>
    </row>
    <row r="14" spans="1:4" ht="12.75">
      <c r="A14" s="134"/>
      <c r="B14" s="241">
        <v>10</v>
      </c>
      <c r="C14" s="464" t="s">
        <v>154</v>
      </c>
      <c r="D14" s="678">
        <v>1198416</v>
      </c>
    </row>
    <row r="15" spans="1:4" ht="12.75">
      <c r="A15" s="134"/>
      <c r="B15" s="241">
        <v>11</v>
      </c>
      <c r="C15" s="464" t="s">
        <v>63</v>
      </c>
      <c r="D15" s="678">
        <v>401212</v>
      </c>
    </row>
    <row r="16" spans="1:4" ht="12.75">
      <c r="A16" s="134"/>
      <c r="B16" s="241">
        <v>12</v>
      </c>
      <c r="C16" s="465" t="s">
        <v>186</v>
      </c>
      <c r="D16" s="678">
        <v>5719308</v>
      </c>
    </row>
    <row r="17" spans="1:4" ht="12.75">
      <c r="A17" s="134"/>
      <c r="B17" s="241">
        <v>13</v>
      </c>
      <c r="C17" s="464" t="s">
        <v>171</v>
      </c>
      <c r="D17" s="678">
        <v>463962</v>
      </c>
    </row>
    <row r="18" spans="1:4" ht="12.75">
      <c r="A18" s="134"/>
      <c r="B18" s="241">
        <v>14</v>
      </c>
      <c r="C18" s="464" t="s">
        <v>11</v>
      </c>
      <c r="D18" s="678">
        <v>8947982</v>
      </c>
    </row>
    <row r="19" spans="1:4" s="143" customFormat="1" ht="12.75">
      <c r="A19" s="142"/>
      <c r="B19" s="241">
        <v>15</v>
      </c>
      <c r="C19" s="672" t="s">
        <v>12</v>
      </c>
      <c r="D19" s="678">
        <v>5926132</v>
      </c>
    </row>
    <row r="20" spans="1:4" ht="12.75">
      <c r="A20" s="134"/>
      <c r="B20" s="241">
        <v>16</v>
      </c>
      <c r="C20" s="464" t="s">
        <v>170</v>
      </c>
      <c r="D20" s="678">
        <v>6274092</v>
      </c>
    </row>
    <row r="21" spans="1:4" ht="12.75">
      <c r="A21" s="134"/>
      <c r="B21" s="241">
        <v>17</v>
      </c>
      <c r="C21" s="671" t="s">
        <v>193</v>
      </c>
      <c r="D21" s="678">
        <v>86018</v>
      </c>
    </row>
    <row r="22" spans="1:4" ht="12.75">
      <c r="A22" s="134"/>
      <c r="B22" s="241">
        <v>18</v>
      </c>
      <c r="C22" s="671" t="s">
        <v>169</v>
      </c>
      <c r="D22" s="678">
        <v>2087276</v>
      </c>
    </row>
    <row r="23" spans="1:4" ht="12.75">
      <c r="A23" s="134"/>
      <c r="B23" s="241">
        <v>19</v>
      </c>
      <c r="C23" s="464" t="s">
        <v>148</v>
      </c>
      <c r="D23" s="678">
        <v>919214</v>
      </c>
    </row>
    <row r="24" spans="1:4" ht="12.75">
      <c r="A24" s="134"/>
      <c r="B24" s="241">
        <v>20</v>
      </c>
      <c r="C24" s="464" t="s">
        <v>64</v>
      </c>
      <c r="D24" s="678">
        <v>168408</v>
      </c>
    </row>
    <row r="25" spans="1:4" ht="12.75">
      <c r="A25" s="134"/>
      <c r="B25" s="241">
        <v>21</v>
      </c>
      <c r="C25" s="464" t="s">
        <v>150</v>
      </c>
      <c r="D25" s="678">
        <v>2290628</v>
      </c>
    </row>
    <row r="26" spans="1:4" ht="12.75">
      <c r="A26" s="134"/>
      <c r="B26" s="241">
        <v>22</v>
      </c>
      <c r="C26" s="464" t="s">
        <v>77</v>
      </c>
      <c r="D26" s="678">
        <v>405786</v>
      </c>
    </row>
    <row r="27" spans="1:4" ht="12.75">
      <c r="A27" s="134"/>
      <c r="B27" s="241">
        <v>23</v>
      </c>
      <c r="C27" s="465" t="s">
        <v>286</v>
      </c>
      <c r="D27" s="678">
        <v>92050</v>
      </c>
    </row>
    <row r="28" spans="1:4" ht="25.5">
      <c r="A28" s="134"/>
      <c r="B28" s="241">
        <v>24</v>
      </c>
      <c r="C28" s="671" t="s">
        <v>196</v>
      </c>
      <c r="D28" s="678">
        <v>1544096</v>
      </c>
    </row>
    <row r="29" spans="1:4" ht="20.25" customHeight="1">
      <c r="A29" s="134"/>
      <c r="B29" s="241">
        <v>25</v>
      </c>
      <c r="C29" s="671" t="s">
        <v>197</v>
      </c>
      <c r="D29" s="678">
        <v>728236</v>
      </c>
    </row>
    <row r="30" spans="1:4" ht="25.5">
      <c r="A30" s="134"/>
      <c r="B30" s="240">
        <v>26</v>
      </c>
      <c r="C30" s="673" t="s">
        <v>126</v>
      </c>
      <c r="D30" s="678">
        <v>672476</v>
      </c>
    </row>
    <row r="31" spans="1:4" ht="17.25" customHeight="1">
      <c r="A31" s="134"/>
      <c r="B31" s="240">
        <v>27</v>
      </c>
      <c r="C31" s="671" t="s">
        <v>219</v>
      </c>
      <c r="D31" s="678">
        <v>168776</v>
      </c>
    </row>
    <row r="32" spans="1:4" ht="17.25" customHeight="1">
      <c r="A32" s="134"/>
      <c r="B32" s="240">
        <v>28</v>
      </c>
      <c r="C32" s="671" t="s">
        <v>199</v>
      </c>
      <c r="D32" s="678">
        <v>2835790</v>
      </c>
    </row>
    <row r="33" spans="1:4" ht="16.5" customHeight="1">
      <c r="A33" s="134"/>
      <c r="B33" s="240">
        <v>29</v>
      </c>
      <c r="C33" s="674" t="s">
        <v>323</v>
      </c>
      <c r="D33" s="678">
        <v>2063850</v>
      </c>
    </row>
    <row r="34" spans="1:4" ht="12.75">
      <c r="A34" s="134"/>
      <c r="B34" s="240">
        <v>30</v>
      </c>
      <c r="C34" s="673" t="s">
        <v>223</v>
      </c>
      <c r="D34" s="678">
        <v>1042744</v>
      </c>
    </row>
    <row r="35" spans="1:4" ht="12.75">
      <c r="A35" s="134"/>
      <c r="B35" s="240">
        <v>31</v>
      </c>
      <c r="C35" s="673" t="s">
        <v>224</v>
      </c>
      <c r="D35" s="678">
        <v>1992222</v>
      </c>
    </row>
    <row r="36" spans="1:4" ht="12.75">
      <c r="A36" s="134"/>
      <c r="B36" s="240">
        <v>32</v>
      </c>
      <c r="C36" s="675" t="s">
        <v>246</v>
      </c>
      <c r="D36" s="678">
        <v>1345214</v>
      </c>
    </row>
    <row r="37" spans="1:4" ht="12.75">
      <c r="A37" s="134"/>
      <c r="B37" s="240">
        <v>33</v>
      </c>
      <c r="C37" s="675" t="s">
        <v>263</v>
      </c>
      <c r="D37" s="678">
        <v>3569090</v>
      </c>
    </row>
    <row r="38" spans="1:4" ht="12.75">
      <c r="A38" s="134"/>
      <c r="B38" s="240">
        <v>34</v>
      </c>
      <c r="C38" s="675" t="s">
        <v>302</v>
      </c>
      <c r="D38" s="678">
        <v>100784</v>
      </c>
    </row>
    <row r="39" spans="1:4" ht="12.75">
      <c r="A39" s="134"/>
      <c r="B39" s="369">
        <v>35</v>
      </c>
      <c r="C39" s="659" t="s">
        <v>304</v>
      </c>
      <c r="D39" s="678">
        <v>703114</v>
      </c>
    </row>
    <row r="40" spans="1:4" ht="13.5" thickBot="1">
      <c r="A40" s="134"/>
      <c r="B40" s="679">
        <v>36</v>
      </c>
      <c r="C40" s="680" t="s">
        <v>305</v>
      </c>
      <c r="D40" s="681">
        <v>116664</v>
      </c>
    </row>
  </sheetData>
  <pageMargins left="0.15748031496062992" right="0.15748031496062992" top="0.23622047244094491" bottom="0.15748031496062992" header="0.23622047244094491" footer="0.19685039370078741"/>
  <pageSetup paperSize="9" scale="9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6:D15"/>
  <sheetViews>
    <sheetView workbookViewId="0">
      <selection activeCell="I15" sqref="I15"/>
    </sheetView>
  </sheetViews>
  <sheetFormatPr defaultRowHeight="12.75"/>
  <cols>
    <col min="1" max="1" width="3.140625" customWidth="1"/>
    <col min="2" max="2" width="5.140625" customWidth="1"/>
    <col min="3" max="3" width="29.42578125" customWidth="1"/>
    <col min="4" max="4" width="15.85546875" customWidth="1"/>
  </cols>
  <sheetData>
    <row r="6" spans="1:4" s="4" customFormat="1" ht="51" customHeight="1">
      <c r="B6" s="868" t="s">
        <v>253</v>
      </c>
      <c r="C6" s="868"/>
    </row>
    <row r="7" spans="1:4" s="4" customFormat="1">
      <c r="B7" s="1"/>
      <c r="C7" s="1"/>
    </row>
    <row r="8" spans="1:4" s="4" customFormat="1" ht="13.5" thickBot="1">
      <c r="C8" s="1"/>
      <c r="D8" s="684" t="s">
        <v>324</v>
      </c>
    </row>
    <row r="9" spans="1:4" s="1" customFormat="1" ht="56.25" customHeight="1" thickBot="1">
      <c r="B9" s="305" t="s">
        <v>20</v>
      </c>
      <c r="C9" s="106" t="s">
        <v>13</v>
      </c>
      <c r="D9" s="542" t="s">
        <v>321</v>
      </c>
    </row>
    <row r="10" spans="1:4" s="82" customFormat="1" ht="30" customHeight="1">
      <c r="B10" s="331">
        <v>1</v>
      </c>
      <c r="C10" s="93" t="s">
        <v>46</v>
      </c>
      <c r="D10" s="523">
        <v>344434.45</v>
      </c>
    </row>
    <row r="11" spans="1:4" s="6" customFormat="1" ht="32.25" customHeight="1" thickBot="1">
      <c r="B11" s="564">
        <v>2</v>
      </c>
      <c r="C11" s="682" t="s">
        <v>148</v>
      </c>
      <c r="D11" s="683">
        <v>294985.55</v>
      </c>
    </row>
    <row r="12" spans="1:4" s="117" customFormat="1" ht="12.75" customHeight="1">
      <c r="B12" s="24"/>
      <c r="C12" s="24"/>
    </row>
    <row r="13" spans="1:4" s="23" customFormat="1">
      <c r="A13" s="35"/>
      <c r="B13" s="35"/>
      <c r="C13" s="156"/>
    </row>
    <row r="14" spans="1:4" s="23" customFormat="1">
      <c r="A14" s="20"/>
      <c r="B14" s="20"/>
      <c r="C14" s="157"/>
    </row>
    <row r="15" spans="1:4" s="23" customFormat="1">
      <c r="A15" s="20"/>
      <c r="B15" s="14"/>
      <c r="C15" s="113"/>
    </row>
  </sheetData>
  <mergeCells count="1">
    <mergeCell ref="B6:C6"/>
  </mergeCells>
  <pageMargins left="0.31" right="0.17" top="0.75" bottom="0.75" header="0.3" footer="0.3"/>
  <pageSetup paperSize="9" scale="9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6:H17"/>
  <sheetViews>
    <sheetView workbookViewId="0">
      <selection activeCell="M12" sqref="M12"/>
    </sheetView>
  </sheetViews>
  <sheetFormatPr defaultRowHeight="12.75"/>
  <cols>
    <col min="1" max="1" width="3.140625" customWidth="1"/>
    <col min="2" max="2" width="5.140625" customWidth="1"/>
    <col min="3" max="3" width="26.28515625" customWidth="1"/>
    <col min="4" max="4" width="14.42578125" customWidth="1"/>
    <col min="5" max="5" width="12.7109375" customWidth="1"/>
    <col min="6" max="6" width="14.28515625" style="168" customWidth="1"/>
    <col min="7" max="7" width="14.140625" style="168" customWidth="1"/>
    <col min="8" max="8" width="15.7109375" style="168" customWidth="1"/>
    <col min="10" max="10" width="9.140625" bestFit="1" customWidth="1"/>
  </cols>
  <sheetData>
    <row r="6" spans="1:8" s="4" customFormat="1" ht="51" customHeight="1">
      <c r="B6" s="868" t="s">
        <v>249</v>
      </c>
      <c r="C6" s="868"/>
      <c r="D6" s="868"/>
      <c r="E6" s="396"/>
      <c r="F6" s="166"/>
      <c r="G6" s="166"/>
      <c r="H6" s="166"/>
    </row>
    <row r="7" spans="1:8" s="4" customFormat="1">
      <c r="B7" s="1"/>
      <c r="C7" s="1"/>
      <c r="D7" s="1"/>
      <c r="F7" s="166"/>
      <c r="G7" s="166"/>
      <c r="H7" s="166"/>
    </row>
    <row r="8" spans="1:8" s="4" customFormat="1" ht="13.5" thickBot="1">
      <c r="C8" s="1"/>
      <c r="D8" s="1"/>
      <c r="F8" s="166"/>
      <c r="G8" s="166"/>
      <c r="H8" s="166"/>
    </row>
    <row r="9" spans="1:8" s="1" customFormat="1" ht="56.25" customHeight="1">
      <c r="B9" s="366" t="s">
        <v>20</v>
      </c>
      <c r="C9" s="571" t="s">
        <v>13</v>
      </c>
      <c r="D9" s="505" t="s">
        <v>322</v>
      </c>
      <c r="E9" s="685" t="s">
        <v>317</v>
      </c>
      <c r="F9" s="505" t="s">
        <v>318</v>
      </c>
      <c r="G9" s="686" t="s">
        <v>320</v>
      </c>
      <c r="H9" s="687" t="s">
        <v>321</v>
      </c>
    </row>
    <row r="10" spans="1:8" s="82" customFormat="1" ht="22.15" customHeight="1">
      <c r="B10" s="332">
        <v>1</v>
      </c>
      <c r="C10" s="234" t="s">
        <v>8</v>
      </c>
      <c r="D10" s="367"/>
      <c r="E10" s="5">
        <v>55206441.285339996</v>
      </c>
      <c r="F10" s="5">
        <f>ROUND(E10*5666420/67997000,0)</f>
        <v>4600539</v>
      </c>
      <c r="G10" s="5">
        <v>4400000</v>
      </c>
      <c r="H10" s="515">
        <v>9000539</v>
      </c>
    </row>
    <row r="11" spans="1:8" s="6" customFormat="1" ht="26.45" customHeight="1">
      <c r="B11" s="291">
        <v>2</v>
      </c>
      <c r="C11" s="255" t="s">
        <v>146</v>
      </c>
      <c r="D11" s="165"/>
      <c r="E11" s="5">
        <v>6345476.6146599995</v>
      </c>
      <c r="F11" s="5">
        <f>ROUND(E11*5666420/67997000,0)</f>
        <v>528790</v>
      </c>
      <c r="G11" s="5">
        <v>506000</v>
      </c>
      <c r="H11" s="515">
        <v>1034790</v>
      </c>
    </row>
    <row r="12" spans="1:8" s="6" customFormat="1" ht="24" customHeight="1">
      <c r="B12" s="291">
        <v>3</v>
      </c>
      <c r="C12" s="255" t="s">
        <v>51</v>
      </c>
      <c r="D12" s="165"/>
      <c r="E12" s="5">
        <v>3484232.43</v>
      </c>
      <c r="F12" s="5">
        <f>ROUND(E12*5666420/67997000,0)</f>
        <v>290353</v>
      </c>
      <c r="G12" s="5">
        <v>277870</v>
      </c>
      <c r="H12" s="515">
        <v>568223</v>
      </c>
    </row>
    <row r="13" spans="1:8" s="6" customFormat="1" ht="31.5" customHeight="1">
      <c r="B13" s="291">
        <v>4</v>
      </c>
      <c r="C13" s="256" t="s">
        <v>255</v>
      </c>
      <c r="D13" s="165"/>
      <c r="E13" s="5">
        <v>469293.14</v>
      </c>
      <c r="F13" s="5">
        <f>ROUND(E13*5666420/67997000,0)</f>
        <v>39108</v>
      </c>
      <c r="G13" s="5">
        <v>37428</v>
      </c>
      <c r="H13" s="515">
        <v>76536</v>
      </c>
    </row>
    <row r="14" spans="1:8" s="6" customFormat="1" ht="26.25" customHeight="1" thickBot="1">
      <c r="B14" s="564">
        <v>5</v>
      </c>
      <c r="C14" s="688" t="s">
        <v>29</v>
      </c>
      <c r="D14" s="2"/>
      <c r="E14" s="682">
        <v>2491556.5300000003</v>
      </c>
      <c r="F14" s="682">
        <f>ROUND(E14*5666420/67997000,0)</f>
        <v>207630</v>
      </c>
      <c r="G14" s="682">
        <v>198702</v>
      </c>
      <c r="H14" s="683">
        <v>406332</v>
      </c>
    </row>
    <row r="15" spans="1:8" s="23" customFormat="1">
      <c r="A15" s="35"/>
      <c r="B15" s="35"/>
      <c r="C15" s="156"/>
      <c r="D15" s="156"/>
      <c r="F15" s="24"/>
      <c r="G15" s="24"/>
      <c r="H15" s="24"/>
    </row>
    <row r="16" spans="1:8" s="23" customFormat="1">
      <c r="A16" s="20"/>
      <c r="B16" s="20"/>
      <c r="C16" s="157"/>
      <c r="D16" s="157"/>
      <c r="F16" s="24"/>
      <c r="G16" s="24"/>
      <c r="H16" s="24"/>
    </row>
    <row r="17" spans="1:8" s="23" customFormat="1">
      <c r="A17" s="20"/>
      <c r="B17" s="14"/>
      <c r="C17" s="113"/>
      <c r="D17" s="113"/>
      <c r="F17" s="24"/>
      <c r="G17" s="24"/>
      <c r="H17" s="24"/>
    </row>
  </sheetData>
  <mergeCells count="1">
    <mergeCell ref="B6:D6"/>
  </mergeCells>
  <pageMargins left="0.31" right="0.17" top="0.75" bottom="0.75" header="0.3" footer="0.3"/>
  <pageSetup paperSize="9" scale="9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31"/>
  <sheetViews>
    <sheetView zoomScaleNormal="100" workbookViewId="0">
      <selection activeCell="E6" sqref="E6"/>
    </sheetView>
  </sheetViews>
  <sheetFormatPr defaultColWidth="26.85546875" defaultRowHeight="12.75"/>
  <cols>
    <col min="1" max="1" width="3.42578125" style="4" customWidth="1"/>
    <col min="2" max="2" width="4.28515625" style="4" customWidth="1"/>
    <col min="3" max="3" width="28.28515625" style="429" customWidth="1"/>
    <col min="4" max="4" width="21.28515625" style="4" customWidth="1"/>
    <col min="5" max="16384" width="26.85546875" style="4"/>
  </cols>
  <sheetData>
    <row r="1" spans="1:4" s="22" customFormat="1">
      <c r="C1" s="379"/>
    </row>
    <row r="2" spans="1:4" s="22" customFormat="1">
      <c r="C2" s="379"/>
    </row>
    <row r="3" spans="1:4" s="22" customFormat="1">
      <c r="C3" s="379"/>
    </row>
    <row r="4" spans="1:4" s="15" customFormat="1" ht="12.75" customHeight="1">
      <c r="C4" s="380"/>
    </row>
    <row r="6" spans="1:4" ht="55.9" customHeight="1">
      <c r="B6" s="869" t="s">
        <v>180</v>
      </c>
      <c r="C6" s="869"/>
      <c r="D6" s="869"/>
    </row>
    <row r="7" spans="1:4">
      <c r="B7" s="1"/>
    </row>
    <row r="8" spans="1:4">
      <c r="B8" s="1"/>
      <c r="C8" s="466"/>
    </row>
    <row r="9" spans="1:4" ht="13.5" thickBot="1">
      <c r="C9" s="466"/>
      <c r="D9" s="684" t="s">
        <v>324</v>
      </c>
    </row>
    <row r="10" spans="1:4" s="1" customFormat="1" ht="56.25" customHeight="1">
      <c r="B10" s="366" t="s">
        <v>20</v>
      </c>
      <c r="C10" s="467" t="s">
        <v>13</v>
      </c>
      <c r="D10" s="500" t="s">
        <v>321</v>
      </c>
    </row>
    <row r="11" spans="1:4" s="82" customFormat="1" ht="25.5" customHeight="1">
      <c r="B11" s="88">
        <v>1</v>
      </c>
      <c r="C11" s="465" t="s">
        <v>47</v>
      </c>
      <c r="D11" s="515">
        <v>4912245</v>
      </c>
    </row>
    <row r="12" spans="1:4" s="82" customFormat="1" ht="22.5" customHeight="1">
      <c r="A12" s="273" t="s">
        <v>98</v>
      </c>
      <c r="B12" s="88">
        <v>2</v>
      </c>
      <c r="C12" s="465" t="s">
        <v>51</v>
      </c>
      <c r="D12" s="515">
        <v>3848240</v>
      </c>
    </row>
    <row r="13" spans="1:4" s="82" customFormat="1" ht="25.5" customHeight="1">
      <c r="B13" s="88">
        <v>3</v>
      </c>
      <c r="C13" s="465" t="s">
        <v>67</v>
      </c>
      <c r="D13" s="515">
        <v>806843</v>
      </c>
    </row>
    <row r="14" spans="1:4" s="82" customFormat="1" ht="27.75" customHeight="1">
      <c r="B14" s="88">
        <v>4</v>
      </c>
      <c r="C14" s="464" t="s">
        <v>8</v>
      </c>
      <c r="D14" s="515">
        <v>2266256</v>
      </c>
    </row>
    <row r="15" spans="1:4" s="82" customFormat="1" ht="27.75" customHeight="1">
      <c r="B15" s="88">
        <v>5</v>
      </c>
      <c r="C15" s="468" t="s">
        <v>29</v>
      </c>
      <c r="D15" s="515">
        <v>129635</v>
      </c>
    </row>
    <row r="16" spans="1:4" s="82" customFormat="1" ht="27.75" customHeight="1" thickBot="1">
      <c r="B16" s="689">
        <v>6</v>
      </c>
      <c r="C16" s="690" t="s">
        <v>203</v>
      </c>
      <c r="D16" s="683">
        <v>5411</v>
      </c>
    </row>
    <row r="17" spans="1:3" s="117" customFormat="1">
      <c r="B17" s="24"/>
      <c r="C17" s="362"/>
    </row>
    <row r="18" spans="1:3" s="117" customFormat="1" ht="12.75" customHeight="1">
      <c r="B18" s="24"/>
      <c r="C18" s="362"/>
    </row>
    <row r="19" spans="1:3" s="23" customFormat="1">
      <c r="A19" s="35"/>
      <c r="B19" s="35"/>
      <c r="C19" s="469"/>
    </row>
    <row r="20" spans="1:3" s="23" customFormat="1">
      <c r="A20" s="20"/>
      <c r="B20" s="20"/>
      <c r="C20" s="470"/>
    </row>
    <row r="21" spans="1:3" s="23" customFormat="1">
      <c r="A21" s="20"/>
      <c r="B21" s="14"/>
      <c r="C21" s="430"/>
    </row>
    <row r="22" spans="1:3" s="23" customFormat="1">
      <c r="A22" s="14"/>
      <c r="B22" s="49"/>
      <c r="C22" s="471"/>
    </row>
    <row r="23" spans="1:3" s="23" customFormat="1">
      <c r="A23" s="14"/>
      <c r="B23" s="55"/>
      <c r="C23" s="472"/>
    </row>
    <row r="24" spans="1:3" s="15" customFormat="1">
      <c r="A24" s="13"/>
      <c r="B24" s="55"/>
      <c r="C24" s="389"/>
    </row>
    <row r="25" spans="1:3" s="48" customFormat="1">
      <c r="A25" s="23"/>
      <c r="B25" s="55"/>
      <c r="C25" s="473"/>
    </row>
    <row r="26" spans="1:3" s="48" customFormat="1">
      <c r="A26" s="23"/>
      <c r="B26" s="55"/>
      <c r="C26" s="474"/>
    </row>
    <row r="27" spans="1:3" s="79" customFormat="1">
      <c r="C27" s="475"/>
    </row>
    <row r="28" spans="1:3" s="23" customFormat="1">
      <c r="B28" s="12"/>
      <c r="C28" s="177"/>
    </row>
    <row r="29" spans="1:3" s="15" customFormat="1">
      <c r="B29" s="101"/>
      <c r="C29" s="388"/>
    </row>
    <row r="30" spans="1:3" s="48" customFormat="1">
      <c r="B30" s="63"/>
      <c r="C30" s="382"/>
    </row>
    <row r="31" spans="1:3" s="55" customFormat="1">
      <c r="C31" s="473"/>
    </row>
  </sheetData>
  <sheetProtection selectLockedCells="1" selectUnlockedCells="1"/>
  <mergeCells count="1">
    <mergeCell ref="B6:D6"/>
  </mergeCells>
  <pageMargins left="0.15748031496062992" right="0.19685039370078741" top="0.23622047244094491" bottom="0.27559055118110237" header="0.23622047244094491" footer="0.23622047244094491"/>
  <pageSetup paperSize="9" scale="90" firstPageNumber="0" orientation="landscape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0"/>
  </sheetPr>
  <dimension ref="A6:D19"/>
  <sheetViews>
    <sheetView workbookViewId="0">
      <selection activeCell="J9" sqref="J9"/>
    </sheetView>
  </sheetViews>
  <sheetFormatPr defaultRowHeight="12.75"/>
  <cols>
    <col min="1" max="1" width="3.140625" customWidth="1"/>
    <col min="2" max="2" width="5.140625" customWidth="1"/>
    <col min="3" max="3" width="29.42578125" customWidth="1"/>
    <col min="4" max="4" width="14.85546875" customWidth="1"/>
    <col min="6" max="6" width="11.5703125" bestFit="1" customWidth="1"/>
  </cols>
  <sheetData>
    <row r="6" spans="2:4" s="4" customFormat="1" ht="51" customHeight="1">
      <c r="B6" s="868" t="s">
        <v>259</v>
      </c>
      <c r="C6" s="868"/>
      <c r="D6" s="868"/>
    </row>
    <row r="7" spans="2:4" s="4" customFormat="1">
      <c r="B7" s="1"/>
      <c r="C7" s="1"/>
    </row>
    <row r="8" spans="2:4" s="4" customFormat="1" ht="13.5" thickBot="1">
      <c r="C8" s="1"/>
      <c r="D8" s="684" t="s">
        <v>324</v>
      </c>
    </row>
    <row r="9" spans="2:4" s="1" customFormat="1" ht="56.25" customHeight="1" thickBot="1">
      <c r="B9" s="305" t="s">
        <v>20</v>
      </c>
      <c r="C9" s="106" t="s">
        <v>13</v>
      </c>
      <c r="D9" s="500" t="s">
        <v>321</v>
      </c>
    </row>
    <row r="10" spans="2:4" s="82" customFormat="1" ht="36.75" customHeight="1">
      <c r="B10" s="331">
        <v>1</v>
      </c>
      <c r="C10" s="476" t="s">
        <v>29</v>
      </c>
      <c r="D10" s="515">
        <v>446281.7</v>
      </c>
    </row>
    <row r="11" spans="2:4" s="6" customFormat="1" ht="37.5" customHeight="1" thickBot="1">
      <c r="B11" s="564">
        <v>2</v>
      </c>
      <c r="C11" s="691" t="s">
        <v>42</v>
      </c>
      <c r="D11" s="683">
        <v>67478.299999999988</v>
      </c>
    </row>
    <row r="12" spans="2:4" s="19" customFormat="1" ht="12.75" customHeight="1">
      <c r="B12" s="244"/>
      <c r="C12" s="245"/>
    </row>
    <row r="13" spans="2:4" s="7" customFormat="1">
      <c r="B13" s="179"/>
      <c r="C13" s="488"/>
    </row>
    <row r="14" spans="2:4" s="29" customFormat="1">
      <c r="B14" s="10"/>
      <c r="C14" s="155"/>
    </row>
    <row r="15" spans="2:4" s="117" customFormat="1">
      <c r="B15" s="195"/>
      <c r="C15" s="79"/>
    </row>
    <row r="16" spans="2:4" s="117" customFormat="1" ht="12.75" customHeight="1">
      <c r="B16" s="24"/>
      <c r="C16" s="24"/>
    </row>
    <row r="17" spans="1:3" s="23" customFormat="1">
      <c r="A17" s="35"/>
      <c r="B17" s="35"/>
      <c r="C17" s="156"/>
    </row>
    <row r="18" spans="1:3" s="23" customFormat="1">
      <c r="A18" s="20"/>
      <c r="B18" s="20"/>
      <c r="C18" s="157"/>
    </row>
    <row r="19" spans="1:3" s="23" customFormat="1">
      <c r="A19" s="20"/>
      <c r="B19" s="14"/>
      <c r="C19" s="265"/>
    </row>
  </sheetData>
  <mergeCells count="1">
    <mergeCell ref="B6:D6"/>
  </mergeCells>
  <pageMargins left="0.31" right="0.17" top="0.75" bottom="0.75" header="0.3" footer="0.3"/>
  <pageSetup paperSize="9" scale="9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B3:D14"/>
  <sheetViews>
    <sheetView workbookViewId="0">
      <selection activeCell="H13" sqref="H13"/>
    </sheetView>
  </sheetViews>
  <sheetFormatPr defaultRowHeight="12.75"/>
  <cols>
    <col min="1" max="1" width="2.42578125" customWidth="1"/>
    <col min="2" max="2" width="7.5703125" customWidth="1"/>
    <col min="3" max="3" width="29.28515625" customWidth="1"/>
    <col min="4" max="4" width="19.28515625" style="237" customWidth="1"/>
  </cols>
  <sheetData>
    <row r="3" spans="2:4" ht="53.25" customHeight="1">
      <c r="B3" s="870" t="s">
        <v>306</v>
      </c>
      <c r="C3" s="870"/>
    </row>
    <row r="6" spans="2:4" ht="13.5" thickBot="1">
      <c r="D6" s="237" t="s">
        <v>324</v>
      </c>
    </row>
    <row r="7" spans="2:4" ht="29.45" customHeight="1">
      <c r="B7" s="366" t="s">
        <v>20</v>
      </c>
      <c r="C7" s="571" t="s">
        <v>13</v>
      </c>
      <c r="D7" s="500" t="s">
        <v>321</v>
      </c>
    </row>
    <row r="8" spans="2:4" ht="24" customHeight="1">
      <c r="B8" s="332">
        <v>1</v>
      </c>
      <c r="C8" s="370" t="s">
        <v>8</v>
      </c>
      <c r="D8" s="495">
        <v>3508</v>
      </c>
    </row>
    <row r="9" spans="2:4" ht="27" customHeight="1">
      <c r="B9" s="291">
        <v>2</v>
      </c>
      <c r="C9" s="692" t="s">
        <v>225</v>
      </c>
      <c r="D9" s="495">
        <v>30875</v>
      </c>
    </row>
    <row r="10" spans="2:4" ht="38.25" customHeight="1">
      <c r="B10" s="291">
        <v>3</v>
      </c>
      <c r="C10" s="256" t="s">
        <v>226</v>
      </c>
      <c r="D10" s="495">
        <v>468</v>
      </c>
    </row>
    <row r="11" spans="2:4" ht="30.75" customHeight="1">
      <c r="B11" s="332">
        <v>4</v>
      </c>
      <c r="C11" s="255" t="s">
        <v>146</v>
      </c>
      <c r="D11" s="495">
        <v>7016</v>
      </c>
    </row>
    <row r="12" spans="2:4" ht="37.5" customHeight="1">
      <c r="B12" s="291">
        <v>6</v>
      </c>
      <c r="C12" s="371" t="s">
        <v>11</v>
      </c>
      <c r="D12" s="495">
        <v>2572</v>
      </c>
    </row>
    <row r="13" spans="2:4" ht="37.5" customHeight="1">
      <c r="B13" s="291">
        <v>5</v>
      </c>
      <c r="C13" s="371" t="s">
        <v>328</v>
      </c>
      <c r="D13" s="495">
        <v>48508</v>
      </c>
    </row>
    <row r="14" spans="2:4" ht="37.5" customHeight="1" thickBot="1">
      <c r="B14" s="564">
        <v>6</v>
      </c>
      <c r="C14" s="693" t="s">
        <v>139</v>
      </c>
      <c r="D14" s="694">
        <v>7015</v>
      </c>
    </row>
  </sheetData>
  <mergeCells count="1">
    <mergeCell ref="B3:C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7"/>
  <sheetViews>
    <sheetView zoomScale="94" zoomScaleNormal="94" workbookViewId="0">
      <selection activeCell="J16" sqref="J16"/>
    </sheetView>
  </sheetViews>
  <sheetFormatPr defaultRowHeight="12.75"/>
  <cols>
    <col min="1" max="1" width="1.42578125" style="35" customWidth="1"/>
    <col min="2" max="2" width="6.85546875" style="35" customWidth="1"/>
    <col min="3" max="3" width="18.42578125" style="35" customWidth="1"/>
    <col min="4" max="4" width="31.28515625" style="35" customWidth="1"/>
    <col min="5" max="5" width="19.5703125" style="35" customWidth="1"/>
    <col min="6" max="16384" width="9.140625" style="35"/>
  </cols>
  <sheetData>
    <row r="1" spans="2:5" s="40" customFormat="1">
      <c r="D1" s="36"/>
    </row>
    <row r="2" spans="2:5" s="40" customFormat="1">
      <c r="D2" s="36"/>
    </row>
    <row r="3" spans="2:5" s="40" customFormat="1">
      <c r="D3" s="36"/>
    </row>
    <row r="4" spans="2:5" s="40" customFormat="1">
      <c r="D4" s="36"/>
    </row>
    <row r="5" spans="2:5" s="40" customFormat="1">
      <c r="D5" s="36"/>
    </row>
    <row r="6" spans="2:5" s="40" customFormat="1">
      <c r="B6" s="89" t="s">
        <v>94</v>
      </c>
      <c r="D6" s="36"/>
    </row>
    <row r="7" spans="2:5" s="40" customFormat="1">
      <c r="B7" s="41"/>
      <c r="D7" s="39"/>
    </row>
    <row r="8" spans="2:5" s="44" customFormat="1" ht="13.5" thickBot="1">
      <c r="B8" s="42"/>
      <c r="C8" s="43"/>
      <c r="D8" s="46"/>
      <c r="E8" s="44" t="s">
        <v>324</v>
      </c>
    </row>
    <row r="9" spans="2:5" s="44" customFormat="1" ht="51.75" customHeight="1">
      <c r="B9" s="345" t="s">
        <v>20</v>
      </c>
      <c r="C9" s="504" t="s">
        <v>217</v>
      </c>
      <c r="D9" s="505" t="s">
        <v>216</v>
      </c>
      <c r="E9" s="506" t="s">
        <v>321</v>
      </c>
    </row>
    <row r="10" spans="2:5" s="40" customFormat="1" ht="25.5">
      <c r="B10" s="728">
        <v>1</v>
      </c>
      <c r="C10" s="730" t="s">
        <v>14</v>
      </c>
      <c r="D10" s="37" t="s">
        <v>16</v>
      </c>
      <c r="E10" s="508">
        <v>0</v>
      </c>
    </row>
    <row r="11" spans="2:5" s="40" customFormat="1" ht="25.5">
      <c r="B11" s="728"/>
      <c r="C11" s="730"/>
      <c r="D11" s="16" t="s">
        <v>47</v>
      </c>
      <c r="E11" s="508">
        <v>174000</v>
      </c>
    </row>
    <row r="12" spans="2:5" s="44" customFormat="1" ht="13.5" thickBot="1">
      <c r="B12" s="729"/>
      <c r="C12" s="731"/>
      <c r="D12" s="489" t="s">
        <v>7</v>
      </c>
      <c r="E12" s="510">
        <v>174000</v>
      </c>
    </row>
    <row r="13" spans="2:5" s="44" customFormat="1" ht="25.5">
      <c r="B13" s="740">
        <v>2</v>
      </c>
      <c r="C13" s="742" t="s">
        <v>257</v>
      </c>
      <c r="D13" s="93" t="s">
        <v>47</v>
      </c>
      <c r="E13" s="513">
        <v>334000</v>
      </c>
    </row>
    <row r="14" spans="2:5" s="44" customFormat="1" ht="13.5" thickBot="1">
      <c r="B14" s="741"/>
      <c r="C14" s="743"/>
      <c r="D14" s="189" t="s">
        <v>7</v>
      </c>
      <c r="E14" s="509">
        <v>334000</v>
      </c>
    </row>
    <row r="15" spans="2:5" s="44" customFormat="1" ht="25.5">
      <c r="B15" s="733">
        <v>3</v>
      </c>
      <c r="C15" s="732" t="s">
        <v>15</v>
      </c>
      <c r="D15" s="511" t="s">
        <v>16</v>
      </c>
      <c r="E15" s="512">
        <v>0</v>
      </c>
    </row>
    <row r="16" spans="2:5" s="44" customFormat="1" ht="25.5">
      <c r="B16" s="728"/>
      <c r="C16" s="730"/>
      <c r="D16" s="16" t="s">
        <v>47</v>
      </c>
      <c r="E16" s="508">
        <v>196000</v>
      </c>
    </row>
    <row r="17" spans="1:5" s="44" customFormat="1" ht="13.5" thickBot="1">
      <c r="B17" s="729"/>
      <c r="C17" s="731"/>
      <c r="D17" s="489" t="s">
        <v>7</v>
      </c>
      <c r="E17" s="510">
        <v>196000</v>
      </c>
    </row>
    <row r="18" spans="1:5" s="72" customFormat="1" ht="25.5">
      <c r="B18" s="737">
        <v>4</v>
      </c>
      <c r="C18" s="734" t="s">
        <v>194</v>
      </c>
      <c r="D18" s="514" t="s">
        <v>16</v>
      </c>
      <c r="E18" s="513">
        <v>0</v>
      </c>
    </row>
    <row r="19" spans="1:5" s="72" customFormat="1" ht="25.5">
      <c r="B19" s="738"/>
      <c r="C19" s="735"/>
      <c r="D19" s="16" t="s">
        <v>47</v>
      </c>
      <c r="E19" s="508">
        <v>408000</v>
      </c>
    </row>
    <row r="20" spans="1:5" s="72" customFormat="1" ht="13.5" thickBot="1">
      <c r="B20" s="739"/>
      <c r="C20" s="736"/>
      <c r="D20" s="189" t="s">
        <v>7</v>
      </c>
      <c r="E20" s="509">
        <v>408000</v>
      </c>
    </row>
    <row r="21" spans="1:5" s="23" customFormat="1">
      <c r="A21" s="49"/>
      <c r="B21" s="24"/>
      <c r="C21" s="18"/>
    </row>
    <row r="22" spans="1:5" s="23" customFormat="1">
      <c r="A22" s="49"/>
      <c r="B22" s="21"/>
    </row>
    <row r="23" spans="1:5" s="23" customFormat="1">
      <c r="A23" s="55"/>
      <c r="B23" s="50"/>
    </row>
    <row r="24" spans="1:5" s="15" customFormat="1">
      <c r="A24" s="55"/>
      <c r="B24" s="36"/>
      <c r="C24" s="54"/>
    </row>
    <row r="25" spans="1:5" s="48" customFormat="1">
      <c r="A25" s="55"/>
      <c r="B25" s="55"/>
      <c r="C25" s="55"/>
    </row>
    <row r="26" spans="1:5" s="15" customFormat="1">
      <c r="B26" s="101"/>
      <c r="C26" s="12"/>
      <c r="D26" s="21"/>
    </row>
    <row r="27" spans="1:5" s="48" customFormat="1">
      <c r="B27" s="63"/>
      <c r="D27" s="50"/>
    </row>
  </sheetData>
  <mergeCells count="8">
    <mergeCell ref="B10:B12"/>
    <mergeCell ref="C10:C12"/>
    <mergeCell ref="C15:C17"/>
    <mergeCell ref="B15:B17"/>
    <mergeCell ref="C18:C20"/>
    <mergeCell ref="B18:B20"/>
    <mergeCell ref="B13:B14"/>
    <mergeCell ref="C13:C14"/>
  </mergeCells>
  <phoneticPr fontId="32" type="noConversion"/>
  <pageMargins left="0.15748031496062992" right="0.19685039370078741" top="0.27559055118110237" bottom="0.15748031496062992" header="0.15748031496062992" footer="0.15748031496062992"/>
  <pageSetup paperSize="9" scale="9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A1:F64"/>
  <sheetViews>
    <sheetView tabSelected="1" zoomScaleNormal="100" workbookViewId="0">
      <pane ySplit="4" topLeftCell="A5" activePane="bottomLeft" state="frozen"/>
      <selection activeCell="O45" sqref="O45:O46"/>
      <selection pane="bottomLeft" activeCell="M13" sqref="M13"/>
    </sheetView>
  </sheetViews>
  <sheetFormatPr defaultColWidth="11.42578125" defaultRowHeight="32.25" customHeight="1"/>
  <cols>
    <col min="1" max="1" width="1.5703125" style="117" customWidth="1"/>
    <col min="2" max="2" width="4.5703125" style="117" customWidth="1"/>
    <col min="3" max="3" width="29" style="288" customWidth="1"/>
    <col min="4" max="4" width="15.85546875" style="126" customWidth="1"/>
    <col min="5" max="5" width="12.7109375" style="117" customWidth="1"/>
    <col min="6" max="6" width="12.7109375" style="117" bestFit="1" customWidth="1"/>
    <col min="7" max="16384" width="11.42578125" style="117"/>
  </cols>
  <sheetData>
    <row r="1" spans="2:6" s="22" customFormat="1" ht="12.75">
      <c r="C1" s="274"/>
    </row>
    <row r="2" spans="2:6" ht="36.75" customHeight="1">
      <c r="B2" s="871" t="s">
        <v>113</v>
      </c>
      <c r="C2" s="871"/>
      <c r="D2" s="871"/>
    </row>
    <row r="3" spans="2:6" s="118" customFormat="1" ht="15" customHeight="1" thickBot="1">
      <c r="C3" s="275"/>
      <c r="D3" s="119"/>
      <c r="E3" s="118" t="s">
        <v>324</v>
      </c>
    </row>
    <row r="4" spans="2:6" s="120" customFormat="1" ht="39.75" customHeight="1">
      <c r="B4" s="695" t="s">
        <v>19</v>
      </c>
      <c r="C4" s="696" t="s">
        <v>114</v>
      </c>
      <c r="D4" s="697" t="s">
        <v>115</v>
      </c>
      <c r="E4" s="500" t="s">
        <v>321</v>
      </c>
    </row>
    <row r="5" spans="2:6" ht="12.75" customHeight="1">
      <c r="B5" s="698"/>
      <c r="C5" s="276" t="s">
        <v>116</v>
      </c>
      <c r="D5" s="121" t="s">
        <v>117</v>
      </c>
      <c r="E5" s="699">
        <v>717912</v>
      </c>
    </row>
    <row r="6" spans="2:6" ht="12.75">
      <c r="B6" s="698"/>
      <c r="C6" s="276" t="s">
        <v>116</v>
      </c>
      <c r="D6" s="121" t="s">
        <v>122</v>
      </c>
      <c r="E6" s="699">
        <v>101790</v>
      </c>
    </row>
    <row r="7" spans="2:6" ht="12.75" customHeight="1">
      <c r="B7" s="698"/>
      <c r="C7" s="276" t="s">
        <v>116</v>
      </c>
      <c r="D7" s="121" t="s">
        <v>118</v>
      </c>
      <c r="E7" s="699">
        <v>33868.5</v>
      </c>
    </row>
    <row r="8" spans="2:6" ht="12.75" customHeight="1">
      <c r="B8" s="698"/>
      <c r="C8" s="276" t="s">
        <v>116</v>
      </c>
      <c r="D8" s="121" t="s">
        <v>119</v>
      </c>
      <c r="E8" s="699">
        <v>0</v>
      </c>
    </row>
    <row r="9" spans="2:6" s="120" customFormat="1" ht="25.5" customHeight="1">
      <c r="B9" s="700">
        <v>1</v>
      </c>
      <c r="C9" s="277" t="s">
        <v>120</v>
      </c>
      <c r="D9" s="123"/>
      <c r="E9" s="701">
        <v>853570.5</v>
      </c>
    </row>
    <row r="10" spans="2:6" ht="12.75" customHeight="1">
      <c r="B10" s="698"/>
      <c r="C10" s="276" t="s">
        <v>121</v>
      </c>
      <c r="D10" s="121" t="s">
        <v>117</v>
      </c>
      <c r="E10" s="699">
        <v>607464</v>
      </c>
      <c r="F10" s="482"/>
    </row>
    <row r="11" spans="2:6" ht="12.75">
      <c r="B11" s="698"/>
      <c r="C11" s="276" t="s">
        <v>121</v>
      </c>
      <c r="D11" s="121" t="s">
        <v>122</v>
      </c>
      <c r="E11" s="699">
        <v>122148</v>
      </c>
    </row>
    <row r="12" spans="2:6" ht="12.75" customHeight="1">
      <c r="B12" s="698"/>
      <c r="C12" s="276" t="s">
        <v>121</v>
      </c>
      <c r="D12" s="121" t="s">
        <v>118</v>
      </c>
      <c r="E12" s="699">
        <v>33868.5</v>
      </c>
    </row>
    <row r="13" spans="2:6" s="120" customFormat="1" ht="38.25" customHeight="1">
      <c r="B13" s="700">
        <v>2</v>
      </c>
      <c r="C13" s="277" t="s">
        <v>123</v>
      </c>
      <c r="D13" s="124"/>
      <c r="E13" s="701">
        <v>763480.5</v>
      </c>
    </row>
    <row r="14" spans="2:6" ht="22.5" customHeight="1">
      <c r="B14" s="698"/>
      <c r="C14" s="276" t="s">
        <v>124</v>
      </c>
      <c r="D14" s="121" t="s">
        <v>117</v>
      </c>
      <c r="E14" s="699">
        <v>736320</v>
      </c>
    </row>
    <row r="15" spans="2:6" ht="23.25" customHeight="1">
      <c r="B15" s="698"/>
      <c r="C15" s="276" t="s">
        <v>124</v>
      </c>
      <c r="D15" s="121" t="s">
        <v>122</v>
      </c>
      <c r="E15" s="699">
        <v>20358</v>
      </c>
    </row>
    <row r="16" spans="2:6" s="120" customFormat="1" ht="25.5" customHeight="1">
      <c r="B16" s="700">
        <v>3</v>
      </c>
      <c r="C16" s="277" t="s">
        <v>125</v>
      </c>
      <c r="D16" s="124"/>
      <c r="E16" s="702">
        <v>756678</v>
      </c>
    </row>
    <row r="17" spans="2:5" ht="25.5" customHeight="1">
      <c r="B17" s="698"/>
      <c r="C17" s="276" t="s">
        <v>225</v>
      </c>
      <c r="D17" s="121" t="s">
        <v>117</v>
      </c>
      <c r="E17" s="699">
        <v>1067664</v>
      </c>
    </row>
    <row r="18" spans="2:5" ht="25.5">
      <c r="B18" s="698"/>
      <c r="C18" s="276" t="s">
        <v>225</v>
      </c>
      <c r="D18" s="121" t="s">
        <v>122</v>
      </c>
      <c r="E18" s="699">
        <v>183222</v>
      </c>
    </row>
    <row r="19" spans="2:5" ht="25.5" customHeight="1">
      <c r="B19" s="698"/>
      <c r="C19" s="276" t="s">
        <v>225</v>
      </c>
      <c r="D19" s="121" t="s">
        <v>118</v>
      </c>
      <c r="E19" s="699">
        <v>158053</v>
      </c>
    </row>
    <row r="20" spans="2:5" s="120" customFormat="1" ht="25.5" customHeight="1">
      <c r="B20" s="700">
        <v>4</v>
      </c>
      <c r="C20" s="277" t="s">
        <v>127</v>
      </c>
      <c r="D20" s="124"/>
      <c r="E20" s="702">
        <v>1408939</v>
      </c>
    </row>
    <row r="21" spans="2:5" ht="25.5">
      <c r="B21" s="698"/>
      <c r="C21" s="278" t="s">
        <v>226</v>
      </c>
      <c r="D21" s="121" t="s">
        <v>117</v>
      </c>
      <c r="E21" s="699">
        <v>294528</v>
      </c>
    </row>
    <row r="22" spans="2:5" s="120" customFormat="1" ht="25.5" customHeight="1">
      <c r="B22" s="700">
        <v>5</v>
      </c>
      <c r="C22" s="279" t="s">
        <v>226</v>
      </c>
      <c r="D22" s="123"/>
      <c r="E22" s="702">
        <v>294528</v>
      </c>
    </row>
    <row r="23" spans="2:5" ht="25.5">
      <c r="B23" s="698"/>
      <c r="C23" s="276" t="s">
        <v>227</v>
      </c>
      <c r="D23" s="121" t="s">
        <v>117</v>
      </c>
      <c r="E23" s="699">
        <v>257712</v>
      </c>
    </row>
    <row r="24" spans="2:5" ht="27" customHeight="1">
      <c r="B24" s="698"/>
      <c r="C24" s="276" t="s">
        <v>227</v>
      </c>
      <c r="D24" s="121" t="s">
        <v>122</v>
      </c>
      <c r="E24" s="699">
        <v>20358</v>
      </c>
    </row>
    <row r="25" spans="2:5" ht="25.5">
      <c r="B25" s="698"/>
      <c r="C25" s="276" t="s">
        <v>227</v>
      </c>
      <c r="D25" s="121" t="s">
        <v>118</v>
      </c>
      <c r="E25" s="699">
        <v>56447.5</v>
      </c>
    </row>
    <row r="26" spans="2:5" ht="25.5">
      <c r="B26" s="698"/>
      <c r="C26" s="276" t="s">
        <v>227</v>
      </c>
      <c r="D26" s="121" t="s">
        <v>119</v>
      </c>
      <c r="E26" s="699">
        <v>16182</v>
      </c>
    </row>
    <row r="27" spans="2:5" s="120" customFormat="1" ht="37.5" customHeight="1">
      <c r="B27" s="700">
        <v>6</v>
      </c>
      <c r="C27" s="280" t="s">
        <v>227</v>
      </c>
      <c r="D27" s="123"/>
      <c r="E27" s="702">
        <v>350699.5</v>
      </c>
    </row>
    <row r="28" spans="2:5" ht="27.75" customHeight="1">
      <c r="B28" s="698"/>
      <c r="C28" s="276" t="s">
        <v>236</v>
      </c>
      <c r="D28" s="121" t="s">
        <v>117</v>
      </c>
      <c r="E28" s="699">
        <v>791544</v>
      </c>
    </row>
    <row r="29" spans="2:5" ht="21" customHeight="1">
      <c r="B29" s="698"/>
      <c r="C29" s="276" t="s">
        <v>237</v>
      </c>
      <c r="D29" s="121" t="s">
        <v>122</v>
      </c>
      <c r="E29" s="699">
        <v>162864</v>
      </c>
    </row>
    <row r="30" spans="2:5" s="120" customFormat="1" ht="31.5" customHeight="1">
      <c r="B30" s="700">
        <v>7</v>
      </c>
      <c r="C30" s="277" t="s">
        <v>128</v>
      </c>
      <c r="D30" s="124"/>
      <c r="E30" s="702">
        <v>954408</v>
      </c>
    </row>
    <row r="31" spans="2:5" ht="21" customHeight="1">
      <c r="B31" s="698"/>
      <c r="C31" s="281" t="s">
        <v>129</v>
      </c>
      <c r="D31" s="121" t="s">
        <v>117</v>
      </c>
      <c r="E31" s="699">
        <v>2982096</v>
      </c>
    </row>
    <row r="32" spans="2:5" ht="15" customHeight="1">
      <c r="B32" s="698"/>
      <c r="C32" s="281" t="s">
        <v>129</v>
      </c>
      <c r="D32" s="121" t="s">
        <v>122</v>
      </c>
      <c r="E32" s="699">
        <v>549666</v>
      </c>
    </row>
    <row r="33" spans="2:5" s="120" customFormat="1" ht="26.25" customHeight="1">
      <c r="B33" s="700">
        <v>8</v>
      </c>
      <c r="C33" s="282" t="s">
        <v>130</v>
      </c>
      <c r="D33" s="125"/>
      <c r="E33" s="702">
        <v>3531762</v>
      </c>
    </row>
    <row r="34" spans="2:5" ht="12.75" customHeight="1">
      <c r="B34" s="698"/>
      <c r="C34" s="281" t="s">
        <v>131</v>
      </c>
      <c r="D34" s="121" t="s">
        <v>117</v>
      </c>
      <c r="E34" s="699">
        <v>2466672</v>
      </c>
    </row>
    <row r="35" spans="2:5" ht="12.75">
      <c r="B35" s="698"/>
      <c r="C35" s="281" t="s">
        <v>131</v>
      </c>
      <c r="D35" s="121" t="s">
        <v>122</v>
      </c>
      <c r="E35" s="699">
        <v>468234</v>
      </c>
    </row>
    <row r="36" spans="2:5" s="120" customFormat="1" ht="12.75" customHeight="1">
      <c r="B36" s="700">
        <v>9</v>
      </c>
      <c r="C36" s="282" t="s">
        <v>132</v>
      </c>
      <c r="D36" s="125"/>
      <c r="E36" s="702">
        <v>2934906</v>
      </c>
    </row>
    <row r="37" spans="2:5" ht="12.75" customHeight="1">
      <c r="B37" s="698"/>
      <c r="C37" s="281" t="s">
        <v>133</v>
      </c>
      <c r="D37" s="121" t="s">
        <v>117</v>
      </c>
      <c r="E37" s="699">
        <v>4749264</v>
      </c>
    </row>
    <row r="38" spans="2:5" ht="12.75">
      <c r="B38" s="698"/>
      <c r="C38" s="281" t="s">
        <v>133</v>
      </c>
      <c r="D38" s="121" t="s">
        <v>122</v>
      </c>
      <c r="E38" s="699">
        <v>936468</v>
      </c>
    </row>
    <row r="39" spans="2:5" ht="12.75" customHeight="1">
      <c r="B39" s="698"/>
      <c r="C39" s="281" t="s">
        <v>133</v>
      </c>
      <c r="D39" s="121" t="s">
        <v>118</v>
      </c>
      <c r="E39" s="699">
        <v>124184.5</v>
      </c>
    </row>
    <row r="40" spans="2:5" ht="12.75" customHeight="1">
      <c r="B40" s="698"/>
      <c r="C40" s="281" t="s">
        <v>133</v>
      </c>
      <c r="D40" s="121" t="s">
        <v>119</v>
      </c>
      <c r="E40" s="699">
        <v>48546</v>
      </c>
    </row>
    <row r="41" spans="2:5" s="120" customFormat="1" ht="12.75" customHeight="1">
      <c r="B41" s="700">
        <v>10</v>
      </c>
      <c r="C41" s="282" t="s">
        <v>134</v>
      </c>
      <c r="D41" s="125"/>
      <c r="E41" s="702">
        <v>5858462.5</v>
      </c>
    </row>
    <row r="42" spans="2:5" ht="12.75" customHeight="1">
      <c r="B42" s="698"/>
      <c r="C42" s="281" t="s">
        <v>135</v>
      </c>
      <c r="D42" s="121" t="s">
        <v>117</v>
      </c>
      <c r="E42" s="699">
        <v>3166176</v>
      </c>
    </row>
    <row r="43" spans="2:5" ht="12.75">
      <c r="B43" s="698"/>
      <c r="C43" s="281" t="s">
        <v>135</v>
      </c>
      <c r="D43" s="121" t="s">
        <v>122</v>
      </c>
      <c r="E43" s="699">
        <v>610740</v>
      </c>
    </row>
    <row r="44" spans="2:5" s="120" customFormat="1" ht="12.75" customHeight="1">
      <c r="B44" s="700">
        <v>11</v>
      </c>
      <c r="C44" s="282" t="s">
        <v>136</v>
      </c>
      <c r="D44" s="125"/>
      <c r="E44" s="702">
        <v>3776916</v>
      </c>
    </row>
    <row r="45" spans="2:5" ht="12.75" customHeight="1">
      <c r="B45" s="698"/>
      <c r="C45" s="281" t="s">
        <v>137</v>
      </c>
      <c r="D45" s="164" t="s">
        <v>117</v>
      </c>
      <c r="E45" s="699">
        <v>4307472</v>
      </c>
    </row>
    <row r="46" spans="2:5" ht="12.75">
      <c r="B46" s="698"/>
      <c r="C46" s="281" t="s">
        <v>137</v>
      </c>
      <c r="D46" s="121" t="s">
        <v>122</v>
      </c>
      <c r="E46" s="699">
        <v>834678</v>
      </c>
    </row>
    <row r="47" spans="2:5" s="120" customFormat="1" ht="12.75" customHeight="1">
      <c r="B47" s="700">
        <v>12</v>
      </c>
      <c r="C47" s="282" t="s">
        <v>138</v>
      </c>
      <c r="D47" s="125" t="s">
        <v>7</v>
      </c>
      <c r="E47" s="702">
        <v>5142150</v>
      </c>
    </row>
    <row r="48" spans="2:5" ht="12.75" customHeight="1">
      <c r="B48" s="698"/>
      <c r="C48" s="281" t="s">
        <v>139</v>
      </c>
      <c r="D48" s="121" t="s">
        <v>117</v>
      </c>
      <c r="E48" s="699">
        <v>5688072</v>
      </c>
    </row>
    <row r="49" spans="1:6" ht="12.75">
      <c r="B49" s="698"/>
      <c r="C49" s="281" t="s">
        <v>139</v>
      </c>
      <c r="D49" s="121" t="s">
        <v>122</v>
      </c>
      <c r="E49" s="699">
        <v>1119690</v>
      </c>
    </row>
    <row r="50" spans="1:6" ht="12.75" customHeight="1">
      <c r="B50" s="698"/>
      <c r="C50" s="281" t="s">
        <v>139</v>
      </c>
      <c r="D50" s="121" t="s">
        <v>118</v>
      </c>
      <c r="E50" s="699">
        <v>45158</v>
      </c>
    </row>
    <row r="51" spans="1:6" s="120" customFormat="1" ht="12.75" customHeight="1">
      <c r="B51" s="700">
        <v>13</v>
      </c>
      <c r="C51" s="282" t="s">
        <v>140</v>
      </c>
      <c r="D51" s="125" t="s">
        <v>7</v>
      </c>
      <c r="E51" s="702">
        <v>6852920</v>
      </c>
    </row>
    <row r="52" spans="1:6" ht="12.75" customHeight="1">
      <c r="B52" s="698"/>
      <c r="C52" s="281" t="s">
        <v>11</v>
      </c>
      <c r="D52" s="121" t="s">
        <v>117</v>
      </c>
      <c r="E52" s="699">
        <v>2227368</v>
      </c>
    </row>
    <row r="53" spans="1:6" ht="12.75">
      <c r="B53" s="698"/>
      <c r="C53" s="281" t="s">
        <v>11</v>
      </c>
      <c r="D53" s="121" t="s">
        <v>122</v>
      </c>
      <c r="E53" s="699">
        <v>366444</v>
      </c>
    </row>
    <row r="54" spans="1:6" s="120" customFormat="1" ht="12.75" customHeight="1">
      <c r="B54" s="700">
        <v>14</v>
      </c>
      <c r="C54" s="282" t="s">
        <v>141</v>
      </c>
      <c r="D54" s="125" t="s">
        <v>7</v>
      </c>
      <c r="E54" s="702">
        <v>2593812</v>
      </c>
      <c r="F54" s="227"/>
    </row>
    <row r="55" spans="1:6" ht="12.75" customHeight="1">
      <c r="B55" s="698"/>
      <c r="C55" s="281" t="s">
        <v>142</v>
      </c>
      <c r="D55" s="121" t="s">
        <v>117</v>
      </c>
      <c r="E55" s="699">
        <v>2834832</v>
      </c>
      <c r="F55" s="122"/>
    </row>
    <row r="56" spans="1:6" ht="12.75">
      <c r="B56" s="698"/>
      <c r="C56" s="281" t="s">
        <v>142</v>
      </c>
      <c r="D56" s="121" t="s">
        <v>122</v>
      </c>
      <c r="E56" s="699">
        <v>468234</v>
      </c>
      <c r="F56" s="122"/>
    </row>
    <row r="57" spans="1:6" s="120" customFormat="1" ht="12.75" customHeight="1">
      <c r="B57" s="703">
        <v>15</v>
      </c>
      <c r="C57" s="283" t="s">
        <v>142</v>
      </c>
      <c r="D57" s="173" t="s">
        <v>7</v>
      </c>
      <c r="E57" s="702">
        <v>3303066</v>
      </c>
      <c r="F57" s="227"/>
    </row>
    <row r="58" spans="1:6" s="120" customFormat="1" ht="12.75" customHeight="1">
      <c r="B58" s="704"/>
      <c r="C58" s="281" t="s">
        <v>209</v>
      </c>
      <c r="D58" s="121" t="s">
        <v>117</v>
      </c>
      <c r="E58" s="699">
        <v>1361702</v>
      </c>
      <c r="F58" s="227"/>
    </row>
    <row r="59" spans="1:6" s="120" customFormat="1" ht="12.75" customHeight="1" thickBot="1">
      <c r="B59" s="705">
        <v>16</v>
      </c>
      <c r="C59" s="706" t="s">
        <v>209</v>
      </c>
      <c r="D59" s="707" t="s">
        <v>7</v>
      </c>
      <c r="E59" s="708">
        <v>1361702</v>
      </c>
      <c r="F59" s="227"/>
    </row>
    <row r="60" spans="1:6" s="23" customFormat="1" ht="12.75">
      <c r="A60" s="35"/>
      <c r="B60" s="35"/>
      <c r="C60" s="285"/>
      <c r="D60" s="156"/>
    </row>
    <row r="61" spans="1:6" ht="32.25" customHeight="1">
      <c r="B61" s="24"/>
      <c r="C61" s="284"/>
      <c r="D61" s="116"/>
    </row>
    <row r="62" spans="1:6" ht="32.25" customHeight="1">
      <c r="B62" s="50"/>
      <c r="C62" s="172"/>
      <c r="D62" s="23"/>
    </row>
    <row r="63" spans="1:6" ht="32.25" customHeight="1">
      <c r="B63" s="36"/>
      <c r="C63" s="286"/>
      <c r="D63" s="15"/>
    </row>
    <row r="64" spans="1:6" s="182" customFormat="1" ht="32.25" customHeight="1">
      <c r="A64" s="117"/>
      <c r="B64" s="55"/>
      <c r="C64" s="287"/>
      <c r="D64" s="48"/>
    </row>
  </sheetData>
  <mergeCells count="1">
    <mergeCell ref="B2:D2"/>
  </mergeCells>
  <pageMargins left="0.15748031496062992" right="0.15748031496062992" top="0.15748031496062992" bottom="0.15748031496062992" header="0.15748031496062992" footer="0.1574803149606299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2:E62"/>
  <sheetViews>
    <sheetView zoomScale="98" zoomScaleNormal="98" workbookViewId="0">
      <pane ySplit="4" topLeftCell="A20" activePane="bottomLeft" state="frozen"/>
      <selection activeCell="R1" sqref="R1:AI65536"/>
      <selection pane="bottomLeft" activeCell="I32" sqref="I32:I33"/>
    </sheetView>
  </sheetViews>
  <sheetFormatPr defaultRowHeight="12.75"/>
  <cols>
    <col min="1" max="1" width="1.85546875" customWidth="1"/>
    <col min="2" max="2" width="5" style="179" customWidth="1"/>
    <col min="3" max="3" width="32.5703125" customWidth="1"/>
    <col min="4" max="4" width="41.28515625" style="226" customWidth="1"/>
    <col min="5" max="5" width="24.5703125" style="197" customWidth="1"/>
  </cols>
  <sheetData>
    <row r="2" spans="2:5" ht="19.5" customHeight="1">
      <c r="B2" s="170" t="s">
        <v>111</v>
      </c>
    </row>
    <row r="3" spans="2:5" ht="15.75" customHeight="1" thickBot="1">
      <c r="E3" s="44" t="s">
        <v>324</v>
      </c>
    </row>
    <row r="4" spans="2:5" ht="40.5" customHeight="1" thickBot="1">
      <c r="B4" s="141" t="s">
        <v>20</v>
      </c>
      <c r="C4" s="711" t="s">
        <v>161</v>
      </c>
      <c r="D4" s="712" t="s">
        <v>17</v>
      </c>
      <c r="E4" s="713" t="s">
        <v>321</v>
      </c>
    </row>
    <row r="5" spans="2:5">
      <c r="B5" s="752">
        <v>1</v>
      </c>
      <c r="C5" s="756" t="s">
        <v>70</v>
      </c>
      <c r="D5" s="357" t="s">
        <v>186</v>
      </c>
      <c r="E5" s="497">
        <v>358678</v>
      </c>
    </row>
    <row r="6" spans="2:5">
      <c r="B6" s="753"/>
      <c r="C6" s="757"/>
      <c r="D6" s="351" t="s">
        <v>187</v>
      </c>
      <c r="E6" s="495">
        <v>1362</v>
      </c>
    </row>
    <row r="7" spans="2:5">
      <c r="B7" s="753"/>
      <c r="C7" s="757"/>
      <c r="D7" s="310" t="s">
        <v>16</v>
      </c>
      <c r="E7" s="495">
        <v>109988</v>
      </c>
    </row>
    <row r="8" spans="2:5">
      <c r="B8" s="753"/>
      <c r="C8" s="757"/>
      <c r="D8" s="16" t="s">
        <v>251</v>
      </c>
      <c r="E8" s="495">
        <v>229788</v>
      </c>
    </row>
    <row r="9" spans="2:5" ht="25.5">
      <c r="B9" s="753"/>
      <c r="C9" s="757"/>
      <c r="D9" s="351" t="s">
        <v>179</v>
      </c>
      <c r="E9" s="495">
        <v>5968</v>
      </c>
    </row>
    <row r="10" spans="2:5">
      <c r="B10" s="753"/>
      <c r="C10" s="757"/>
      <c r="D10" s="310" t="s">
        <v>229</v>
      </c>
      <c r="E10" s="495">
        <v>232</v>
      </c>
    </row>
    <row r="11" spans="2:5">
      <c r="B11" s="754"/>
      <c r="C11" s="758"/>
      <c r="D11" s="352" t="s">
        <v>281</v>
      </c>
      <c r="E11" s="495">
        <v>27588</v>
      </c>
    </row>
    <row r="12" spans="2:5" ht="27.75" customHeight="1">
      <c r="B12" s="754"/>
      <c r="C12" s="758"/>
      <c r="D12" s="220" t="s">
        <v>191</v>
      </c>
      <c r="E12" s="495">
        <v>58396</v>
      </c>
    </row>
    <row r="13" spans="2:5" s="179" customFormat="1" ht="13.5" thickBot="1">
      <c r="B13" s="755"/>
      <c r="C13" s="759"/>
      <c r="D13" s="353" t="s">
        <v>7</v>
      </c>
      <c r="E13" s="496">
        <v>792000</v>
      </c>
    </row>
    <row r="14" spans="2:5">
      <c r="B14" s="760">
        <v>2</v>
      </c>
      <c r="C14" s="744" t="s">
        <v>71</v>
      </c>
      <c r="D14" s="404" t="s">
        <v>207</v>
      </c>
      <c r="E14" s="497">
        <v>702000</v>
      </c>
    </row>
    <row r="15" spans="2:5" s="307" customFormat="1" ht="13.5" thickBot="1">
      <c r="B15" s="755"/>
      <c r="C15" s="746"/>
      <c r="D15" s="354" t="s">
        <v>7</v>
      </c>
      <c r="E15" s="496">
        <v>702000</v>
      </c>
    </row>
    <row r="16" spans="2:5">
      <c r="B16" s="760">
        <v>3</v>
      </c>
      <c r="C16" s="744" t="s">
        <v>100</v>
      </c>
      <c r="D16" s="350" t="s">
        <v>186</v>
      </c>
      <c r="E16" s="497">
        <v>121660</v>
      </c>
    </row>
    <row r="17" spans="2:5">
      <c r="B17" s="753"/>
      <c r="C17" s="745"/>
      <c r="D17" s="355" t="s">
        <v>207</v>
      </c>
      <c r="E17" s="495">
        <v>22340</v>
      </c>
    </row>
    <row r="18" spans="2:5" ht="12.75" customHeight="1">
      <c r="B18" s="753"/>
      <c r="C18" s="745"/>
      <c r="D18" s="310" t="s">
        <v>229</v>
      </c>
      <c r="E18" s="495">
        <v>0</v>
      </c>
    </row>
    <row r="19" spans="2:5" s="179" customFormat="1" ht="13.5" thickBot="1">
      <c r="B19" s="755"/>
      <c r="C19" s="746"/>
      <c r="D19" s="353" t="s">
        <v>7</v>
      </c>
      <c r="E19" s="498">
        <v>144000</v>
      </c>
    </row>
    <row r="20" spans="2:5">
      <c r="B20" s="760">
        <v>4</v>
      </c>
      <c r="C20" s="744" t="s">
        <v>18</v>
      </c>
      <c r="D20" s="356" t="s">
        <v>207</v>
      </c>
      <c r="E20" s="497">
        <v>12000</v>
      </c>
    </row>
    <row r="21" spans="2:5">
      <c r="B21" s="753"/>
      <c r="C21" s="745"/>
      <c r="D21" s="310" t="s">
        <v>229</v>
      </c>
      <c r="E21" s="495">
        <v>0</v>
      </c>
    </row>
    <row r="22" spans="2:5" s="179" customFormat="1" ht="13.5" thickBot="1">
      <c r="B22" s="755"/>
      <c r="C22" s="746"/>
      <c r="D22" s="353" t="s">
        <v>7</v>
      </c>
      <c r="E22" s="496">
        <v>12000</v>
      </c>
    </row>
    <row r="23" spans="2:5">
      <c r="B23" s="760">
        <v>5</v>
      </c>
      <c r="C23" s="744" t="s">
        <v>72</v>
      </c>
      <c r="D23" s="350" t="s">
        <v>186</v>
      </c>
      <c r="E23" s="497">
        <v>9058</v>
      </c>
    </row>
    <row r="24" spans="2:5">
      <c r="B24" s="753"/>
      <c r="C24" s="745"/>
      <c r="D24" s="351" t="s">
        <v>187</v>
      </c>
      <c r="E24" s="495">
        <v>25924</v>
      </c>
    </row>
    <row r="25" spans="2:5">
      <c r="B25" s="753"/>
      <c r="C25" s="745"/>
      <c r="D25" s="351" t="s">
        <v>46</v>
      </c>
      <c r="E25" s="495">
        <v>10300</v>
      </c>
    </row>
    <row r="26" spans="2:5">
      <c r="B26" s="753"/>
      <c r="C26" s="745"/>
      <c r="D26" s="351" t="s">
        <v>251</v>
      </c>
      <c r="E26" s="495">
        <v>7550</v>
      </c>
    </row>
    <row r="27" spans="2:5" ht="25.5">
      <c r="B27" s="753"/>
      <c r="C27" s="745"/>
      <c r="D27" s="351" t="s">
        <v>179</v>
      </c>
      <c r="E27" s="495">
        <v>1556</v>
      </c>
    </row>
    <row r="28" spans="2:5">
      <c r="B28" s="753"/>
      <c r="C28" s="745"/>
      <c r="D28" s="310" t="s">
        <v>229</v>
      </c>
      <c r="E28" s="495">
        <v>81446</v>
      </c>
    </row>
    <row r="29" spans="2:5">
      <c r="B29" s="754"/>
      <c r="C29" s="747"/>
      <c r="D29" s="352" t="s">
        <v>281</v>
      </c>
      <c r="E29" s="495">
        <v>10166</v>
      </c>
    </row>
    <row r="30" spans="2:5" s="179" customFormat="1" ht="13.5" thickBot="1">
      <c r="B30" s="755"/>
      <c r="C30" s="746"/>
      <c r="D30" s="353" t="s">
        <v>7</v>
      </c>
      <c r="E30" s="498">
        <v>146000</v>
      </c>
    </row>
    <row r="31" spans="2:5">
      <c r="B31" s="760">
        <v>6</v>
      </c>
      <c r="C31" s="744" t="s">
        <v>73</v>
      </c>
      <c r="D31" s="350" t="s">
        <v>146</v>
      </c>
      <c r="E31" s="497">
        <v>9640</v>
      </c>
    </row>
    <row r="32" spans="2:5" ht="14.25" customHeight="1">
      <c r="B32" s="753"/>
      <c r="C32" s="745"/>
      <c r="D32" s="355" t="s">
        <v>207</v>
      </c>
      <c r="E32" s="495">
        <v>0</v>
      </c>
    </row>
    <row r="33" spans="2:5">
      <c r="B33" s="753"/>
      <c r="C33" s="745"/>
      <c r="D33" s="310" t="s">
        <v>229</v>
      </c>
      <c r="E33" s="495">
        <v>0</v>
      </c>
    </row>
    <row r="34" spans="2:5">
      <c r="B34" s="754"/>
      <c r="C34" s="747"/>
      <c r="D34" s="352" t="s">
        <v>281</v>
      </c>
      <c r="E34" s="495">
        <v>2308</v>
      </c>
    </row>
    <row r="35" spans="2:5" ht="27.75" customHeight="1">
      <c r="B35" s="754"/>
      <c r="C35" s="747"/>
      <c r="D35" s="220" t="s">
        <v>191</v>
      </c>
      <c r="E35" s="495">
        <v>10052</v>
      </c>
    </row>
    <row r="36" spans="2:5" s="179" customFormat="1" ht="13.5" customHeight="1" thickBot="1">
      <c r="B36" s="755"/>
      <c r="C36" s="746"/>
      <c r="D36" s="353" t="s">
        <v>7</v>
      </c>
      <c r="E36" s="496">
        <v>22000</v>
      </c>
    </row>
    <row r="37" spans="2:5">
      <c r="B37" s="752">
        <v>7</v>
      </c>
      <c r="C37" s="761" t="s">
        <v>74</v>
      </c>
      <c r="D37" s="357" t="s">
        <v>186</v>
      </c>
      <c r="E37" s="497">
        <v>7562</v>
      </c>
    </row>
    <row r="38" spans="2:5">
      <c r="B38" s="753"/>
      <c r="C38" s="762"/>
      <c r="D38" s="351" t="s">
        <v>187</v>
      </c>
      <c r="E38" s="495">
        <v>9498</v>
      </c>
    </row>
    <row r="39" spans="2:5">
      <c r="B39" s="753"/>
      <c r="C39" s="762"/>
      <c r="D39" s="355" t="s">
        <v>8</v>
      </c>
      <c r="E39" s="495">
        <v>64540</v>
      </c>
    </row>
    <row r="40" spans="2:5">
      <c r="B40" s="753"/>
      <c r="C40" s="762"/>
      <c r="D40" s="310" t="s">
        <v>160</v>
      </c>
      <c r="E40" s="495">
        <v>64200</v>
      </c>
    </row>
    <row r="41" spans="2:5">
      <c r="B41" s="753"/>
      <c r="C41" s="762"/>
      <c r="D41" s="351" t="s">
        <v>251</v>
      </c>
      <c r="E41" s="495">
        <v>4606</v>
      </c>
    </row>
    <row r="42" spans="2:5" ht="24" customHeight="1">
      <c r="B42" s="753"/>
      <c r="C42" s="762"/>
      <c r="D42" s="351" t="s">
        <v>179</v>
      </c>
      <c r="E42" s="495">
        <v>0</v>
      </c>
    </row>
    <row r="43" spans="2:5">
      <c r="B43" s="754"/>
      <c r="C43" s="763"/>
      <c r="D43" s="352" t="s">
        <v>281</v>
      </c>
      <c r="E43" s="495">
        <v>9618</v>
      </c>
    </row>
    <row r="44" spans="2:5" ht="25.5" customHeight="1">
      <c r="B44" s="754"/>
      <c r="C44" s="763"/>
      <c r="D44" s="220" t="s">
        <v>191</v>
      </c>
      <c r="E44" s="495">
        <v>15976</v>
      </c>
    </row>
    <row r="45" spans="2:5" s="179" customFormat="1" ht="13.5" thickBot="1">
      <c r="B45" s="754"/>
      <c r="C45" s="763"/>
      <c r="D45" s="358" t="s">
        <v>7</v>
      </c>
      <c r="E45" s="496">
        <v>176000</v>
      </c>
    </row>
    <row r="46" spans="2:5">
      <c r="B46" s="760">
        <v>8</v>
      </c>
      <c r="C46" s="744" t="s">
        <v>158</v>
      </c>
      <c r="D46" s="350" t="s">
        <v>186</v>
      </c>
      <c r="E46" s="497">
        <v>8420</v>
      </c>
    </row>
    <row r="47" spans="2:5">
      <c r="B47" s="753"/>
      <c r="C47" s="745"/>
      <c r="D47" s="351" t="s">
        <v>187</v>
      </c>
      <c r="E47" s="495">
        <v>712</v>
      </c>
    </row>
    <row r="48" spans="2:5">
      <c r="B48" s="753"/>
      <c r="C48" s="745"/>
      <c r="D48" s="355" t="s">
        <v>8</v>
      </c>
      <c r="E48" s="495">
        <v>31702</v>
      </c>
    </row>
    <row r="49" spans="2:5" ht="29.25" customHeight="1">
      <c r="B49" s="753"/>
      <c r="C49" s="745"/>
      <c r="D49" s="351" t="s">
        <v>251</v>
      </c>
      <c r="E49" s="495">
        <v>224</v>
      </c>
    </row>
    <row r="50" spans="2:5" ht="26.25" customHeight="1">
      <c r="B50" s="753"/>
      <c r="C50" s="745"/>
      <c r="D50" s="351" t="s">
        <v>179</v>
      </c>
      <c r="E50" s="495">
        <v>0</v>
      </c>
    </row>
    <row r="51" spans="2:5">
      <c r="B51" s="754"/>
      <c r="C51" s="747"/>
      <c r="D51" s="310" t="s">
        <v>160</v>
      </c>
      <c r="E51" s="495">
        <v>0</v>
      </c>
    </row>
    <row r="52" spans="2:5">
      <c r="B52" s="754"/>
      <c r="C52" s="747"/>
      <c r="D52" s="352" t="s">
        <v>281</v>
      </c>
      <c r="E52" s="495">
        <v>5558</v>
      </c>
    </row>
    <row r="53" spans="2:5" ht="25.5">
      <c r="B53" s="754"/>
      <c r="C53" s="747"/>
      <c r="D53" s="220" t="s">
        <v>191</v>
      </c>
      <c r="E53" s="495">
        <v>7384</v>
      </c>
    </row>
    <row r="54" spans="2:5" s="179" customFormat="1" ht="13.5" thickBot="1">
      <c r="B54" s="755"/>
      <c r="C54" s="746"/>
      <c r="D54" s="353" t="s">
        <v>7</v>
      </c>
      <c r="E54" s="496">
        <v>54000</v>
      </c>
    </row>
    <row r="55" spans="2:5" ht="17.45" customHeight="1">
      <c r="B55" s="760">
        <v>9</v>
      </c>
      <c r="C55" s="744" t="s">
        <v>159</v>
      </c>
      <c r="D55" s="350" t="s">
        <v>186</v>
      </c>
      <c r="E55" s="497">
        <v>6052</v>
      </c>
    </row>
    <row r="56" spans="2:5" ht="22.9" customHeight="1">
      <c r="B56" s="753"/>
      <c r="C56" s="745"/>
      <c r="D56" s="355" t="s">
        <v>207</v>
      </c>
      <c r="E56" s="495">
        <v>51948</v>
      </c>
    </row>
    <row r="57" spans="2:5" ht="18" customHeight="1">
      <c r="B57" s="753"/>
      <c r="C57" s="745"/>
      <c r="D57" s="310" t="s">
        <v>229</v>
      </c>
      <c r="E57" s="495">
        <v>0</v>
      </c>
    </row>
    <row r="58" spans="2:5" s="179" customFormat="1" ht="18" customHeight="1" thickBot="1">
      <c r="B58" s="755"/>
      <c r="C58" s="746"/>
      <c r="D58" s="353" t="s">
        <v>7</v>
      </c>
      <c r="E58" s="496">
        <v>58000</v>
      </c>
    </row>
    <row r="59" spans="2:5" s="179" customFormat="1" ht="37.15" customHeight="1">
      <c r="B59" s="748">
        <v>10</v>
      </c>
      <c r="C59" s="750" t="s">
        <v>308</v>
      </c>
      <c r="D59" s="350" t="s">
        <v>186</v>
      </c>
      <c r="E59" s="497">
        <v>96000</v>
      </c>
    </row>
    <row r="60" spans="2:5" s="179" customFormat="1" ht="47.25" customHeight="1" thickBot="1">
      <c r="B60" s="749"/>
      <c r="C60" s="751"/>
      <c r="D60" s="358" t="s">
        <v>7</v>
      </c>
      <c r="E60" s="496">
        <v>96000</v>
      </c>
    </row>
    <row r="61" spans="2:5" s="179" customFormat="1" ht="25.9" customHeight="1">
      <c r="B61" s="374">
        <v>11</v>
      </c>
      <c r="C61" s="750" t="s">
        <v>307</v>
      </c>
      <c r="D61" s="355" t="s">
        <v>207</v>
      </c>
      <c r="E61" s="497">
        <v>0</v>
      </c>
    </row>
    <row r="62" spans="2:5" s="179" customFormat="1" ht="34.9" customHeight="1" thickBot="1">
      <c r="B62" s="490"/>
      <c r="C62" s="751"/>
      <c r="D62" s="359" t="s">
        <v>7</v>
      </c>
      <c r="E62" s="496">
        <v>0</v>
      </c>
    </row>
  </sheetData>
  <mergeCells count="21">
    <mergeCell ref="C55:C58"/>
    <mergeCell ref="C20:C22"/>
    <mergeCell ref="B23:B30"/>
    <mergeCell ref="C59:C60"/>
    <mergeCell ref="C23:C30"/>
    <mergeCell ref="B46:B54"/>
    <mergeCell ref="B20:B22"/>
    <mergeCell ref="C37:C45"/>
    <mergeCell ref="B37:B45"/>
    <mergeCell ref="B31:B36"/>
    <mergeCell ref="B55:B58"/>
    <mergeCell ref="C16:C19"/>
    <mergeCell ref="C31:C36"/>
    <mergeCell ref="B59:B60"/>
    <mergeCell ref="C46:C54"/>
    <mergeCell ref="C61:C62"/>
    <mergeCell ref="B5:B13"/>
    <mergeCell ref="C5:C13"/>
    <mergeCell ref="B14:B15"/>
    <mergeCell ref="C14:C15"/>
    <mergeCell ref="B16:B19"/>
  </mergeCells>
  <pageMargins left="0.15748031496062992" right="0.15748031496062992" top="0.19685039370078741" bottom="0.19685039370078741" header="0.15748031496062992" footer="0.15748031496062992"/>
  <pageSetup paperSize="9" scale="9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D24"/>
  <sheetViews>
    <sheetView topLeftCell="A7" zoomScaleNormal="100" workbookViewId="0">
      <selection activeCell="B10" sqref="B10:D13"/>
    </sheetView>
  </sheetViews>
  <sheetFormatPr defaultRowHeight="12.75"/>
  <cols>
    <col min="1" max="1" width="3.5703125" style="29" customWidth="1"/>
    <col min="2" max="2" width="4.5703125" style="29" customWidth="1"/>
    <col min="3" max="3" width="33.85546875" style="29" customWidth="1"/>
    <col min="4" max="4" width="21.85546875" style="29" customWidth="1"/>
    <col min="5" max="16384" width="9.140625" style="29"/>
  </cols>
  <sheetData>
    <row r="1" spans="2:4" s="55" customFormat="1">
      <c r="C1" s="53"/>
    </row>
    <row r="2" spans="2:4" s="18" customFormat="1"/>
    <row r="3" spans="2:4" s="18" customFormat="1"/>
    <row r="4" spans="2:4" s="18" customFormat="1"/>
    <row r="5" spans="2:4" s="32" customFormat="1"/>
    <row r="7" spans="2:4">
      <c r="C7" s="57" t="s">
        <v>28</v>
      </c>
    </row>
    <row r="9" spans="2:4" ht="13.5" thickBot="1">
      <c r="D9" s="499" t="s">
        <v>324</v>
      </c>
    </row>
    <row r="10" spans="2:4" ht="56.45" customHeight="1">
      <c r="B10" s="345" t="s">
        <v>20</v>
      </c>
      <c r="C10" s="238" t="s">
        <v>1</v>
      </c>
      <c r="D10" s="500" t="s">
        <v>321</v>
      </c>
    </row>
    <row r="11" spans="2:4" s="81" customFormat="1" ht="32.25" customHeight="1">
      <c r="B11" s="503">
        <v>1</v>
      </c>
      <c r="C11" s="137" t="s">
        <v>29</v>
      </c>
      <c r="D11" s="502">
        <v>2054</v>
      </c>
    </row>
    <row r="12" spans="2:4" s="81" customFormat="1" ht="25.5">
      <c r="B12" s="503">
        <v>2</v>
      </c>
      <c r="C12" s="137" t="s">
        <v>9</v>
      </c>
      <c r="D12" s="502">
        <v>18160</v>
      </c>
    </row>
    <row r="13" spans="2:4" s="81" customFormat="1" ht="24" customHeight="1" thickBot="1">
      <c r="B13" s="714">
        <v>3</v>
      </c>
      <c r="C13" s="715" t="s">
        <v>42</v>
      </c>
      <c r="D13" s="716">
        <v>3786</v>
      </c>
    </row>
    <row r="14" spans="2:4">
      <c r="B14" s="61"/>
      <c r="C14" s="61"/>
    </row>
    <row r="15" spans="2:4">
      <c r="B15" s="61"/>
      <c r="C15" s="61"/>
    </row>
    <row r="16" spans="2:4" customFormat="1" ht="12.75" customHeight="1">
      <c r="B16" s="727"/>
      <c r="C16" s="727"/>
    </row>
    <row r="17" spans="2:3" s="23" customFormat="1">
      <c r="B17" s="49"/>
      <c r="C17" s="24"/>
    </row>
    <row r="18" spans="2:3" s="23" customFormat="1">
      <c r="B18" s="49"/>
      <c r="C18" s="21"/>
    </row>
    <row r="19" spans="2:3" s="23" customFormat="1">
      <c r="B19" s="55"/>
      <c r="C19" s="50"/>
    </row>
    <row r="20" spans="2:3" s="15" customFormat="1">
      <c r="B20" s="55"/>
      <c r="C20" s="36"/>
    </row>
    <row r="21" spans="2:3" s="48" customFormat="1">
      <c r="B21" s="55"/>
      <c r="C21" s="55"/>
    </row>
    <row r="22" spans="2:3" s="79" customFormat="1">
      <c r="C22" s="80"/>
    </row>
    <row r="23" spans="2:3" s="48" customFormat="1">
      <c r="B23" s="63"/>
    </row>
    <row r="24" spans="2:3" s="18" customFormat="1">
      <c r="C24" s="22"/>
    </row>
  </sheetData>
  <mergeCells count="1">
    <mergeCell ref="B16:C16"/>
  </mergeCells>
  <phoneticPr fontId="32" type="noConversion"/>
  <pageMargins left="0.15748031496062992" right="0.23622047244094491" top="0.19685039370078741" bottom="0.15748031496062992" header="0.19685039370078741" footer="0.1574803149606299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O26"/>
  <sheetViews>
    <sheetView zoomScaleNormal="100" workbookViewId="0">
      <selection activeCell="G11" sqref="G11"/>
    </sheetView>
  </sheetViews>
  <sheetFormatPr defaultRowHeight="12.75"/>
  <cols>
    <col min="1" max="1" width="1.5703125" style="31" customWidth="1"/>
    <col min="2" max="2" width="4.85546875" style="31" customWidth="1"/>
    <col min="3" max="3" width="33.140625" style="31" customWidth="1"/>
    <col min="4" max="4" width="20.42578125" style="477" customWidth="1"/>
    <col min="5" max="16384" width="9.140625" style="31"/>
  </cols>
  <sheetData>
    <row r="1" spans="1:15" s="18" customFormat="1" ht="12.75" customHeight="1">
      <c r="D1" s="34"/>
    </row>
    <row r="2" spans="1:15" s="18" customFormat="1">
      <c r="D2" s="34"/>
    </row>
    <row r="4" spans="1:15" s="15" customFormat="1">
      <c r="D4" s="21"/>
    </row>
    <row r="5" spans="1:15" s="7" customFormat="1">
      <c r="C5" s="57" t="s">
        <v>178</v>
      </c>
      <c r="D5" s="14"/>
    </row>
    <row r="9" spans="1:15" ht="13.5" thickBot="1">
      <c r="D9" s="477" t="s">
        <v>324</v>
      </c>
    </row>
    <row r="10" spans="1:15" s="29" customFormat="1" ht="51" customHeight="1">
      <c r="B10" s="239" t="s">
        <v>20</v>
      </c>
      <c r="C10" s="238" t="s">
        <v>1</v>
      </c>
      <c r="D10" s="500" t="s">
        <v>321</v>
      </c>
      <c r="O10" s="29">
        <v>1</v>
      </c>
    </row>
    <row r="11" spans="1:15" s="81" customFormat="1" ht="30.75" customHeight="1">
      <c r="B11" s="501">
        <v>1</v>
      </c>
      <c r="C11" s="137" t="s">
        <v>29</v>
      </c>
      <c r="D11" s="502">
        <v>36600</v>
      </c>
    </row>
    <row r="12" spans="1:15" s="81" customFormat="1" ht="42" customHeight="1">
      <c r="B12" s="501">
        <v>2</v>
      </c>
      <c r="C12" s="137" t="s">
        <v>9</v>
      </c>
      <c r="D12" s="502">
        <v>328664</v>
      </c>
    </row>
    <row r="13" spans="1:15" s="81" customFormat="1" ht="30" customHeight="1" thickBot="1">
      <c r="B13" s="717">
        <v>3</v>
      </c>
      <c r="C13" s="718" t="s">
        <v>42</v>
      </c>
      <c r="D13" s="716">
        <v>136736</v>
      </c>
      <c r="E13" s="483"/>
    </row>
    <row r="14" spans="1:15" s="29" customFormat="1">
      <c r="B14" s="60"/>
      <c r="C14" s="60"/>
      <c r="D14" s="30"/>
    </row>
    <row r="15" spans="1:15" s="29" customFormat="1" ht="12.75" customHeight="1">
      <c r="B15" s="60"/>
      <c r="C15" s="60"/>
      <c r="D15" s="30"/>
    </row>
    <row r="16" spans="1:15" s="15" customFormat="1">
      <c r="A16" s="13"/>
      <c r="C16" s="488"/>
      <c r="D16" s="21"/>
    </row>
    <row r="17" spans="1:4" s="23" customFormat="1" ht="12.75" customHeight="1">
      <c r="A17" s="15"/>
      <c r="C17" s="155"/>
      <c r="D17" s="24"/>
    </row>
    <row r="18" spans="1:4" s="23" customFormat="1">
      <c r="A18" s="35"/>
      <c r="C18" s="155"/>
      <c r="D18" s="24"/>
    </row>
    <row r="19" spans="1:4" s="23" customFormat="1">
      <c r="A19" s="35"/>
      <c r="C19" s="24"/>
      <c r="D19" s="24"/>
    </row>
    <row r="20" spans="1:4" s="23" customFormat="1">
      <c r="A20" s="20"/>
      <c r="B20" s="24"/>
      <c r="C20" s="115"/>
      <c r="D20" s="24"/>
    </row>
    <row r="21" spans="1:4" s="23" customFormat="1">
      <c r="A21" s="20"/>
      <c r="B21" s="49"/>
      <c r="C21" s="24"/>
      <c r="D21" s="24"/>
    </row>
    <row r="22" spans="1:4" s="23" customFormat="1">
      <c r="A22" s="14"/>
      <c r="B22" s="49"/>
      <c r="C22" s="21"/>
      <c r="D22" s="24"/>
    </row>
    <row r="23" spans="1:4" s="23" customFormat="1">
      <c r="A23" s="14"/>
      <c r="B23" s="55"/>
      <c r="C23" s="50"/>
      <c r="D23" s="24"/>
    </row>
    <row r="24" spans="1:4" s="15" customFormat="1">
      <c r="A24" s="13"/>
      <c r="B24" s="55"/>
      <c r="C24" s="36"/>
      <c r="D24" s="21"/>
    </row>
    <row r="25" spans="1:4" s="48" customFormat="1">
      <c r="A25" s="23"/>
      <c r="B25" s="55"/>
      <c r="C25" s="55"/>
      <c r="D25" s="50"/>
    </row>
    <row r="26" spans="1:4" s="15" customFormat="1">
      <c r="B26" s="101"/>
      <c r="C26" s="12"/>
      <c r="D26" s="21"/>
    </row>
  </sheetData>
  <phoneticPr fontId="32" type="noConversion"/>
  <pageMargins left="0.15748031496062992" right="0.23622047244094491" top="0.19685039370078741" bottom="0.19685039370078741" header="0.15748031496062992" footer="0.23622047244094491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38"/>
  <sheetViews>
    <sheetView zoomScale="98" zoomScaleNormal="98" workbookViewId="0">
      <pane ySplit="4" topLeftCell="A5" activePane="bottomLeft" state="frozen"/>
      <selection activeCell="R1" sqref="R1:AI65536"/>
      <selection pane="bottomLeft" activeCell="I128" sqref="I128"/>
    </sheetView>
  </sheetViews>
  <sheetFormatPr defaultRowHeight="27" customHeight="1"/>
  <cols>
    <col min="1" max="1" width="0.7109375" style="7" customWidth="1"/>
    <col min="2" max="2" width="4.140625" style="25" customWidth="1"/>
    <col min="3" max="3" width="30.7109375" style="7" customWidth="1"/>
    <col min="4" max="4" width="45.85546875" style="405" customWidth="1"/>
    <col min="5" max="5" width="18.28515625" style="14" customWidth="1"/>
    <col min="6" max="6" width="9.140625" style="7"/>
    <col min="7" max="7" width="10.140625" style="7" bestFit="1" customWidth="1"/>
    <col min="8" max="16384" width="9.140625" style="7"/>
  </cols>
  <sheetData>
    <row r="1" spans="1:5" ht="21.75" customHeight="1"/>
    <row r="2" spans="1:5" s="18" customFormat="1" ht="14.25" customHeight="1">
      <c r="D2" s="171" t="s">
        <v>37</v>
      </c>
      <c r="E2" s="34"/>
    </row>
    <row r="3" spans="1:5" s="18" customFormat="1" ht="19.5" customHeight="1" thickBot="1">
      <c r="D3" s="171"/>
      <c r="E3" s="518" t="s">
        <v>324</v>
      </c>
    </row>
    <row r="4" spans="1:5" s="8" customFormat="1" ht="42" customHeight="1" thickBot="1">
      <c r="B4" s="519" t="s">
        <v>20</v>
      </c>
      <c r="C4" s="267" t="s">
        <v>168</v>
      </c>
      <c r="D4" s="520" t="s">
        <v>1</v>
      </c>
      <c r="E4" s="521" t="s">
        <v>321</v>
      </c>
    </row>
    <row r="5" spans="1:5" s="82" customFormat="1" ht="12.75">
      <c r="B5" s="188">
        <v>1</v>
      </c>
      <c r="C5" s="768" t="s">
        <v>38</v>
      </c>
      <c r="D5" s="350" t="s">
        <v>46</v>
      </c>
      <c r="E5" s="523">
        <v>582220</v>
      </c>
    </row>
    <row r="6" spans="1:5" s="82" customFormat="1" ht="12.75">
      <c r="B6" s="187">
        <v>2</v>
      </c>
      <c r="C6" s="769"/>
      <c r="D6" s="351" t="s">
        <v>310</v>
      </c>
      <c r="E6" s="515">
        <v>120040</v>
      </c>
    </row>
    <row r="7" spans="1:5" s="82" customFormat="1" ht="12.75">
      <c r="B7" s="187">
        <v>3</v>
      </c>
      <c r="C7" s="769"/>
      <c r="D7" s="355" t="s">
        <v>207</v>
      </c>
      <c r="E7" s="515">
        <v>63914</v>
      </c>
    </row>
    <row r="8" spans="1:5" s="82" customFormat="1" ht="12.75">
      <c r="B8" s="187">
        <v>4</v>
      </c>
      <c r="C8" s="769"/>
      <c r="D8" s="351" t="s">
        <v>187</v>
      </c>
      <c r="E8" s="515">
        <v>150092</v>
      </c>
    </row>
    <row r="9" spans="1:5" s="82" customFormat="1" ht="12.75">
      <c r="B9" s="187">
        <v>5</v>
      </c>
      <c r="C9" s="769"/>
      <c r="D9" s="351" t="s">
        <v>50</v>
      </c>
      <c r="E9" s="515">
        <v>13254</v>
      </c>
    </row>
    <row r="10" spans="1:5" s="82" customFormat="1" ht="12.75">
      <c r="B10" s="187">
        <v>6</v>
      </c>
      <c r="C10" s="769"/>
      <c r="D10" s="351" t="s">
        <v>146</v>
      </c>
      <c r="E10" s="515">
        <v>307810</v>
      </c>
    </row>
    <row r="11" spans="1:5" s="82" customFormat="1" ht="12.75">
      <c r="A11" s="82">
        <v>10</v>
      </c>
      <c r="B11" s="187">
        <v>7</v>
      </c>
      <c r="C11" s="769"/>
      <c r="D11" s="351" t="s">
        <v>103</v>
      </c>
      <c r="E11" s="515">
        <v>19306</v>
      </c>
    </row>
    <row r="12" spans="1:5" s="82" customFormat="1" ht="12.75">
      <c r="B12" s="187">
        <v>8</v>
      </c>
      <c r="C12" s="769"/>
      <c r="D12" s="406" t="s">
        <v>270</v>
      </c>
      <c r="E12" s="515">
        <v>47166</v>
      </c>
    </row>
    <row r="13" spans="1:5" s="82" customFormat="1" ht="15" customHeight="1">
      <c r="B13" s="187">
        <v>9</v>
      </c>
      <c r="C13" s="769"/>
      <c r="D13" s="351" t="s">
        <v>282</v>
      </c>
      <c r="E13" s="515">
        <v>12198</v>
      </c>
    </row>
    <row r="14" spans="1:5" s="6" customFormat="1" ht="13.5" thickBot="1">
      <c r="B14" s="131"/>
      <c r="C14" s="770"/>
      <c r="D14" s="407" t="s">
        <v>7</v>
      </c>
      <c r="E14" s="517">
        <v>1316000</v>
      </c>
    </row>
    <row r="15" spans="1:5" s="82" customFormat="1" ht="12.75">
      <c r="B15" s="224">
        <v>1</v>
      </c>
      <c r="C15" s="771" t="s">
        <v>39</v>
      </c>
      <c r="D15" s="357" t="s">
        <v>46</v>
      </c>
      <c r="E15" s="522">
        <v>52758</v>
      </c>
    </row>
    <row r="16" spans="1:5" s="82" customFormat="1" ht="12.75">
      <c r="B16" s="187">
        <v>2</v>
      </c>
      <c r="C16" s="769"/>
      <c r="D16" s="351" t="s">
        <v>51</v>
      </c>
      <c r="E16" s="515">
        <v>73430</v>
      </c>
    </row>
    <row r="17" spans="2:5" s="82" customFormat="1" ht="12.75">
      <c r="B17" s="187">
        <v>3</v>
      </c>
      <c r="C17" s="769"/>
      <c r="D17" s="351" t="s">
        <v>187</v>
      </c>
      <c r="E17" s="515">
        <v>56076</v>
      </c>
    </row>
    <row r="18" spans="2:5" s="82" customFormat="1" ht="12.75">
      <c r="B18" s="187">
        <v>4</v>
      </c>
      <c r="C18" s="769"/>
      <c r="D18" s="351" t="s">
        <v>146</v>
      </c>
      <c r="E18" s="515">
        <v>158362</v>
      </c>
    </row>
    <row r="19" spans="2:5" s="82" customFormat="1" ht="12.75">
      <c r="B19" s="187">
        <v>5</v>
      </c>
      <c r="C19" s="769"/>
      <c r="D19" s="351" t="s">
        <v>103</v>
      </c>
      <c r="E19" s="515">
        <v>37076</v>
      </c>
    </row>
    <row r="20" spans="2:5" s="82" customFormat="1" ht="18" customHeight="1">
      <c r="B20" s="187">
        <v>6</v>
      </c>
      <c r="C20" s="769"/>
      <c r="D20" s="351" t="s">
        <v>282</v>
      </c>
      <c r="E20" s="515">
        <v>378</v>
      </c>
    </row>
    <row r="21" spans="2:5" s="82" customFormat="1" ht="18.75" customHeight="1">
      <c r="B21" s="187">
        <v>7</v>
      </c>
      <c r="C21" s="772"/>
      <c r="D21" s="351" t="s">
        <v>310</v>
      </c>
      <c r="E21" s="515">
        <v>37920</v>
      </c>
    </row>
    <row r="22" spans="2:5" s="6" customFormat="1" ht="22.5" customHeight="1" thickBot="1">
      <c r="B22" s="231"/>
      <c r="C22" s="772"/>
      <c r="D22" s="409" t="s">
        <v>7</v>
      </c>
      <c r="E22" s="524">
        <v>416000</v>
      </c>
    </row>
    <row r="23" spans="2:5" ht="12.75">
      <c r="B23" s="188">
        <v>1</v>
      </c>
      <c r="C23" s="773" t="s">
        <v>52</v>
      </c>
      <c r="D23" s="350" t="s">
        <v>46</v>
      </c>
      <c r="E23" s="523">
        <v>311806</v>
      </c>
    </row>
    <row r="24" spans="2:5" ht="12.75">
      <c r="B24" s="187">
        <v>2</v>
      </c>
      <c r="C24" s="774"/>
      <c r="D24" s="351" t="s">
        <v>51</v>
      </c>
      <c r="E24" s="515">
        <v>118992</v>
      </c>
    </row>
    <row r="25" spans="2:5" ht="12.75">
      <c r="B25" s="187">
        <v>3</v>
      </c>
      <c r="C25" s="774"/>
      <c r="D25" s="355" t="s">
        <v>207</v>
      </c>
      <c r="E25" s="515">
        <v>54754</v>
      </c>
    </row>
    <row r="26" spans="2:5" ht="12.75">
      <c r="B26" s="187">
        <v>4</v>
      </c>
      <c r="C26" s="774"/>
      <c r="D26" s="351" t="s">
        <v>187</v>
      </c>
      <c r="E26" s="515">
        <v>171888</v>
      </c>
    </row>
    <row r="27" spans="2:5" ht="12.75">
      <c r="B27" s="187">
        <v>5</v>
      </c>
      <c r="C27" s="774"/>
      <c r="D27" s="351" t="s">
        <v>50</v>
      </c>
      <c r="E27" s="515">
        <v>15552</v>
      </c>
    </row>
    <row r="28" spans="2:5" ht="12.75">
      <c r="B28" s="187">
        <v>6</v>
      </c>
      <c r="C28" s="774"/>
      <c r="D28" s="351" t="s">
        <v>146</v>
      </c>
      <c r="E28" s="515">
        <v>188730</v>
      </c>
    </row>
    <row r="29" spans="2:5" ht="12.75">
      <c r="B29" s="187">
        <v>7</v>
      </c>
      <c r="C29" s="774"/>
      <c r="D29" s="351" t="s">
        <v>310</v>
      </c>
      <c r="E29" s="515">
        <v>65180</v>
      </c>
    </row>
    <row r="30" spans="2:5" ht="12.75">
      <c r="B30" s="187">
        <v>8</v>
      </c>
      <c r="C30" s="774"/>
      <c r="D30" s="351" t="s">
        <v>103</v>
      </c>
      <c r="E30" s="515">
        <v>14144</v>
      </c>
    </row>
    <row r="31" spans="2:5" ht="12.75">
      <c r="B31" s="187">
        <v>9</v>
      </c>
      <c r="C31" s="774"/>
      <c r="D31" s="406" t="s">
        <v>270</v>
      </c>
      <c r="E31" s="515">
        <v>23868</v>
      </c>
    </row>
    <row r="32" spans="2:5" ht="17.25" customHeight="1">
      <c r="B32" s="187">
        <v>10</v>
      </c>
      <c r="C32" s="774"/>
      <c r="D32" s="351" t="s">
        <v>282</v>
      </c>
      <c r="E32" s="515">
        <v>47086</v>
      </c>
    </row>
    <row r="33" spans="1:5" s="8" customFormat="1" ht="25.5" customHeight="1" thickBot="1">
      <c r="B33" s="131"/>
      <c r="C33" s="775"/>
      <c r="D33" s="407" t="s">
        <v>7</v>
      </c>
      <c r="E33" s="517">
        <v>1012000</v>
      </c>
    </row>
    <row r="34" spans="1:5" ht="12.75">
      <c r="B34" s="224">
        <v>1</v>
      </c>
      <c r="C34" s="776" t="s">
        <v>53</v>
      </c>
      <c r="D34" s="357" t="s">
        <v>46</v>
      </c>
      <c r="E34" s="522">
        <v>208120</v>
      </c>
    </row>
    <row r="35" spans="1:5" ht="12.75">
      <c r="B35" s="187">
        <v>2</v>
      </c>
      <c r="C35" s="777"/>
      <c r="D35" s="351" t="s">
        <v>51</v>
      </c>
      <c r="E35" s="515">
        <v>150500</v>
      </c>
    </row>
    <row r="36" spans="1:5" ht="12.75">
      <c r="B36" s="187">
        <v>3</v>
      </c>
      <c r="C36" s="777"/>
      <c r="D36" s="351" t="s">
        <v>184</v>
      </c>
      <c r="E36" s="515">
        <v>120316</v>
      </c>
    </row>
    <row r="37" spans="1:5" ht="12.75">
      <c r="B37" s="187">
        <v>4</v>
      </c>
      <c r="C37" s="777"/>
      <c r="D37" s="351" t="s">
        <v>146</v>
      </c>
      <c r="E37" s="515">
        <v>85308</v>
      </c>
    </row>
    <row r="38" spans="1:5" ht="12.75">
      <c r="B38" s="187">
        <v>5</v>
      </c>
      <c r="C38" s="777"/>
      <c r="D38" s="351" t="s">
        <v>103</v>
      </c>
      <c r="E38" s="515">
        <v>14432</v>
      </c>
    </row>
    <row r="39" spans="1:5" ht="15.75" customHeight="1">
      <c r="B39" s="187">
        <v>6</v>
      </c>
      <c r="C39" s="777"/>
      <c r="D39" s="351" t="s">
        <v>282</v>
      </c>
      <c r="E39" s="515">
        <v>9880</v>
      </c>
    </row>
    <row r="40" spans="1:5" ht="16.5" customHeight="1">
      <c r="B40" s="187">
        <v>7</v>
      </c>
      <c r="C40" s="777"/>
      <c r="D40" s="406" t="s">
        <v>270</v>
      </c>
      <c r="E40" s="515">
        <v>18596</v>
      </c>
    </row>
    <row r="41" spans="1:5" ht="21.75" customHeight="1">
      <c r="B41" s="187">
        <v>8</v>
      </c>
      <c r="C41" s="777"/>
      <c r="D41" s="351" t="s">
        <v>310</v>
      </c>
      <c r="E41" s="515">
        <v>88848</v>
      </c>
    </row>
    <row r="42" spans="1:5" s="8" customFormat="1" ht="16.5" customHeight="1" thickBot="1">
      <c r="B42" s="231"/>
      <c r="C42" s="778"/>
      <c r="D42" s="409" t="s">
        <v>7</v>
      </c>
      <c r="E42" s="524">
        <v>696000</v>
      </c>
    </row>
    <row r="43" spans="1:5" ht="21" customHeight="1">
      <c r="A43" s="82"/>
      <c r="B43" s="188">
        <v>1</v>
      </c>
      <c r="C43" s="773" t="s">
        <v>54</v>
      </c>
      <c r="D43" s="350" t="s">
        <v>46</v>
      </c>
      <c r="E43" s="523">
        <v>33302</v>
      </c>
    </row>
    <row r="44" spans="1:5" ht="12.75">
      <c r="A44" s="82"/>
      <c r="B44" s="187">
        <v>2</v>
      </c>
      <c r="C44" s="774"/>
      <c r="D44" s="351" t="s">
        <v>51</v>
      </c>
      <c r="E44" s="515">
        <v>43976</v>
      </c>
    </row>
    <row r="45" spans="1:5" ht="12.75">
      <c r="A45" s="82"/>
      <c r="B45" s="187">
        <v>3</v>
      </c>
      <c r="C45" s="774"/>
      <c r="D45" s="351" t="s">
        <v>187</v>
      </c>
      <c r="E45" s="515">
        <v>25734</v>
      </c>
    </row>
    <row r="46" spans="1:5" ht="12.75">
      <c r="A46" s="82"/>
      <c r="B46" s="187">
        <v>4</v>
      </c>
      <c r="C46" s="774"/>
      <c r="D46" s="351" t="s">
        <v>146</v>
      </c>
      <c r="E46" s="515">
        <v>34212</v>
      </c>
    </row>
    <row r="47" spans="1:5" ht="12.75">
      <c r="A47" s="82">
        <v>14200</v>
      </c>
      <c r="B47" s="187">
        <v>5</v>
      </c>
      <c r="C47" s="774"/>
      <c r="D47" s="351" t="s">
        <v>103</v>
      </c>
      <c r="E47" s="515">
        <v>2132</v>
      </c>
    </row>
    <row r="48" spans="1:5" ht="12.75">
      <c r="A48" s="82"/>
      <c r="B48" s="187">
        <v>6</v>
      </c>
      <c r="C48" s="774"/>
      <c r="D48" s="351" t="s">
        <v>282</v>
      </c>
      <c r="E48" s="515">
        <v>8294</v>
      </c>
    </row>
    <row r="49" spans="1:7" ht="12.75">
      <c r="A49" s="82"/>
      <c r="B49" s="187">
        <v>7</v>
      </c>
      <c r="C49" s="774"/>
      <c r="D49" s="406" t="s">
        <v>270</v>
      </c>
      <c r="E49" s="515">
        <v>4186</v>
      </c>
    </row>
    <row r="50" spans="1:7" ht="12.75">
      <c r="A50" s="82"/>
      <c r="B50" s="187">
        <v>8</v>
      </c>
      <c r="C50" s="774"/>
      <c r="D50" s="351" t="s">
        <v>310</v>
      </c>
      <c r="E50" s="515">
        <v>26164</v>
      </c>
    </row>
    <row r="51" spans="1:7" s="8" customFormat="1" ht="13.5" thickBot="1">
      <c r="A51" s="6"/>
      <c r="B51" s="131"/>
      <c r="C51" s="775"/>
      <c r="D51" s="407" t="s">
        <v>7</v>
      </c>
      <c r="E51" s="517">
        <v>178000</v>
      </c>
    </row>
    <row r="52" spans="1:7" ht="12.75">
      <c r="B52" s="224">
        <v>1</v>
      </c>
      <c r="C52" s="779" t="s">
        <v>55</v>
      </c>
      <c r="D52" s="107" t="s">
        <v>46</v>
      </c>
      <c r="E52" s="522">
        <v>934250</v>
      </c>
    </row>
    <row r="53" spans="1:7" ht="18" customHeight="1">
      <c r="B53" s="187">
        <v>2</v>
      </c>
      <c r="C53" s="774"/>
      <c r="D53" s="351" t="s">
        <v>282</v>
      </c>
      <c r="E53" s="515">
        <v>295994</v>
      </c>
    </row>
    <row r="54" spans="1:7" ht="12.75">
      <c r="A54" s="7">
        <v>95000</v>
      </c>
      <c r="B54" s="187">
        <v>3</v>
      </c>
      <c r="C54" s="774"/>
      <c r="D54" s="351" t="s">
        <v>103</v>
      </c>
      <c r="E54" s="515">
        <v>1216912</v>
      </c>
    </row>
    <row r="55" spans="1:7" ht="12.75">
      <c r="B55" s="187">
        <v>4</v>
      </c>
      <c r="C55" s="774"/>
      <c r="D55" s="351" t="s">
        <v>184</v>
      </c>
      <c r="E55" s="515">
        <v>685890</v>
      </c>
    </row>
    <row r="56" spans="1:7" ht="12.75">
      <c r="B56" s="187">
        <v>5</v>
      </c>
      <c r="C56" s="774"/>
      <c r="D56" s="351" t="s">
        <v>146</v>
      </c>
      <c r="E56" s="515">
        <v>510400</v>
      </c>
    </row>
    <row r="57" spans="1:7" ht="12.75">
      <c r="B57" s="192">
        <v>6</v>
      </c>
      <c r="C57" s="780"/>
      <c r="D57" s="406" t="s">
        <v>270</v>
      </c>
      <c r="E57" s="515">
        <v>360554</v>
      </c>
    </row>
    <row r="58" spans="1:7" s="8" customFormat="1" ht="13.5" thickBot="1">
      <c r="B58" s="231"/>
      <c r="C58" s="780"/>
      <c r="D58" s="409" t="s">
        <v>7</v>
      </c>
      <c r="E58" s="524">
        <v>4004000</v>
      </c>
    </row>
    <row r="59" spans="1:7" s="8" customFormat="1" ht="23.25" customHeight="1">
      <c r="B59" s="188">
        <v>1</v>
      </c>
      <c r="C59" s="773" t="s">
        <v>56</v>
      </c>
      <c r="D59" s="525" t="s">
        <v>34</v>
      </c>
      <c r="E59" s="523">
        <v>194988</v>
      </c>
    </row>
    <row r="60" spans="1:7" s="8" customFormat="1" ht="12.75" customHeight="1">
      <c r="B60" s="187">
        <v>2</v>
      </c>
      <c r="C60" s="774"/>
      <c r="D60" s="351" t="s">
        <v>282</v>
      </c>
      <c r="E60" s="515">
        <v>10228</v>
      </c>
    </row>
    <row r="61" spans="1:7" s="8" customFormat="1" ht="12.75">
      <c r="B61" s="192">
        <v>3</v>
      </c>
      <c r="C61" s="780"/>
      <c r="D61" s="351" t="s">
        <v>103</v>
      </c>
      <c r="E61" s="515">
        <v>112066</v>
      </c>
    </row>
    <row r="62" spans="1:7" s="8" customFormat="1" ht="12.75">
      <c r="B62" s="192">
        <v>4</v>
      </c>
      <c r="C62" s="780"/>
      <c r="D62" s="406" t="s">
        <v>270</v>
      </c>
      <c r="E62" s="515">
        <v>26718</v>
      </c>
    </row>
    <row r="63" spans="1:7" s="8" customFormat="1" ht="21.75" customHeight="1" thickBot="1">
      <c r="B63" s="131"/>
      <c r="C63" s="775"/>
      <c r="D63" s="526" t="s">
        <v>7</v>
      </c>
      <c r="E63" s="517">
        <v>344000</v>
      </c>
      <c r="G63" s="52"/>
    </row>
    <row r="64" spans="1:7" ht="12.75">
      <c r="B64" s="224">
        <v>1</v>
      </c>
      <c r="C64" s="779" t="s">
        <v>57</v>
      </c>
      <c r="D64" s="357" t="s">
        <v>46</v>
      </c>
      <c r="E64" s="522">
        <v>64474</v>
      </c>
    </row>
    <row r="65" spans="2:5" ht="12.75">
      <c r="B65" s="187">
        <v>2</v>
      </c>
      <c r="C65" s="774"/>
      <c r="D65" s="351" t="s">
        <v>105</v>
      </c>
      <c r="E65" s="515">
        <v>37634</v>
      </c>
    </row>
    <row r="66" spans="2:5" ht="31.5" customHeight="1">
      <c r="B66" s="187">
        <v>3</v>
      </c>
      <c r="C66" s="774"/>
      <c r="D66" s="351" t="s">
        <v>143</v>
      </c>
      <c r="E66" s="515">
        <v>0</v>
      </c>
    </row>
    <row r="67" spans="2:5" ht="27" customHeight="1">
      <c r="B67" s="187">
        <v>4</v>
      </c>
      <c r="C67" s="774"/>
      <c r="D67" s="351" t="s">
        <v>104</v>
      </c>
      <c r="E67" s="515">
        <v>0</v>
      </c>
    </row>
    <row r="68" spans="2:5" ht="12.75">
      <c r="B68" s="187">
        <v>5</v>
      </c>
      <c r="C68" s="774"/>
      <c r="D68" s="351" t="s">
        <v>310</v>
      </c>
      <c r="E68" s="515">
        <v>0</v>
      </c>
    </row>
    <row r="69" spans="2:5" ht="15.75" customHeight="1">
      <c r="B69" s="187">
        <v>6</v>
      </c>
      <c r="C69" s="774"/>
      <c r="D69" s="351" t="s">
        <v>146</v>
      </c>
      <c r="E69" s="515">
        <v>30202</v>
      </c>
    </row>
    <row r="70" spans="2:5" ht="12.75">
      <c r="B70" s="187">
        <v>7</v>
      </c>
      <c r="C70" s="774"/>
      <c r="D70" s="351" t="s">
        <v>282</v>
      </c>
      <c r="E70" s="515">
        <v>0</v>
      </c>
    </row>
    <row r="71" spans="2:5" ht="12.75">
      <c r="B71" s="187">
        <v>8</v>
      </c>
      <c r="C71" s="780"/>
      <c r="D71" s="406" t="s">
        <v>270</v>
      </c>
      <c r="E71" s="515">
        <v>25690</v>
      </c>
    </row>
    <row r="72" spans="2:5" s="8" customFormat="1" ht="13.5" thickBot="1">
      <c r="B72" s="231"/>
      <c r="C72" s="780"/>
      <c r="D72" s="409" t="s">
        <v>7</v>
      </c>
      <c r="E72" s="524">
        <v>158000</v>
      </c>
    </row>
    <row r="73" spans="2:5" s="159" customFormat="1" ht="16.5" customHeight="1">
      <c r="B73" s="527">
        <v>1</v>
      </c>
      <c r="C73" s="781" t="s">
        <v>87</v>
      </c>
      <c r="D73" s="528" t="s">
        <v>34</v>
      </c>
      <c r="E73" s="523">
        <v>62412</v>
      </c>
    </row>
    <row r="74" spans="2:5" s="8" customFormat="1" ht="15" customHeight="1">
      <c r="B74" s="187">
        <v>2</v>
      </c>
      <c r="C74" s="782"/>
      <c r="D74" s="351" t="s">
        <v>103</v>
      </c>
      <c r="E74" s="515">
        <v>63588</v>
      </c>
    </row>
    <row r="75" spans="2:5" s="8" customFormat="1" ht="13.5" customHeight="1">
      <c r="B75" s="192">
        <v>3</v>
      </c>
      <c r="C75" s="783"/>
      <c r="D75" s="406" t="s">
        <v>270</v>
      </c>
      <c r="E75" s="515">
        <v>0</v>
      </c>
    </row>
    <row r="76" spans="2:5" s="8" customFormat="1" ht="28.5" customHeight="1" thickBot="1">
      <c r="B76" s="131"/>
      <c r="C76" s="784"/>
      <c r="D76" s="407" t="s">
        <v>7</v>
      </c>
      <c r="E76" s="517">
        <v>126000</v>
      </c>
    </row>
    <row r="77" spans="2:5" s="8" customFormat="1" ht="12.75">
      <c r="B77" s="224">
        <v>1</v>
      </c>
      <c r="C77" s="779" t="s">
        <v>89</v>
      </c>
      <c r="D77" s="357" t="s">
        <v>46</v>
      </c>
      <c r="E77" s="522">
        <v>125728</v>
      </c>
    </row>
    <row r="78" spans="2:5" s="8" customFormat="1" ht="12.75">
      <c r="B78" s="187">
        <v>2</v>
      </c>
      <c r="C78" s="774"/>
      <c r="D78" s="351" t="s">
        <v>103</v>
      </c>
      <c r="E78" s="515">
        <v>368438</v>
      </c>
    </row>
    <row r="79" spans="2:5" s="8" customFormat="1" ht="12.75">
      <c r="B79" s="187">
        <v>3</v>
      </c>
      <c r="C79" s="774"/>
      <c r="D79" s="351" t="s">
        <v>146</v>
      </c>
      <c r="E79" s="515">
        <v>61840</v>
      </c>
    </row>
    <row r="80" spans="2:5" s="8" customFormat="1" ht="12.75">
      <c r="B80" s="187">
        <v>4</v>
      </c>
      <c r="C80" s="774"/>
      <c r="D80" s="351" t="s">
        <v>282</v>
      </c>
      <c r="E80" s="515">
        <v>50716</v>
      </c>
    </row>
    <row r="81" spans="2:5" s="8" customFormat="1" ht="15" customHeight="1">
      <c r="B81" s="187">
        <v>5</v>
      </c>
      <c r="C81" s="780"/>
      <c r="D81" s="408" t="s">
        <v>187</v>
      </c>
      <c r="E81" s="515">
        <v>274280</v>
      </c>
    </row>
    <row r="82" spans="2:5" s="8" customFormat="1" ht="12" customHeight="1">
      <c r="B82" s="187">
        <v>6</v>
      </c>
      <c r="C82" s="780"/>
      <c r="D82" s="406" t="s">
        <v>270</v>
      </c>
      <c r="E82" s="515">
        <v>78998</v>
      </c>
    </row>
    <row r="83" spans="2:5" s="8" customFormat="1" ht="19.5" customHeight="1" thickBot="1">
      <c r="B83" s="231"/>
      <c r="C83" s="780"/>
      <c r="D83" s="409" t="s">
        <v>7</v>
      </c>
      <c r="E83" s="524">
        <v>960000</v>
      </c>
    </row>
    <row r="84" spans="2:5" s="8" customFormat="1" ht="17.25" customHeight="1">
      <c r="B84" s="188">
        <v>1</v>
      </c>
      <c r="C84" s="773" t="s">
        <v>90</v>
      </c>
      <c r="D84" s="350" t="s">
        <v>46</v>
      </c>
      <c r="E84" s="523">
        <v>3466872</v>
      </c>
    </row>
    <row r="85" spans="2:5" s="8" customFormat="1" ht="14.25" customHeight="1">
      <c r="B85" s="187">
        <v>2</v>
      </c>
      <c r="C85" s="774"/>
      <c r="D85" s="351" t="s">
        <v>282</v>
      </c>
      <c r="E85" s="515">
        <v>2637906</v>
      </c>
    </row>
    <row r="86" spans="2:5" s="8" customFormat="1" ht="12.75">
      <c r="B86" s="187">
        <v>3</v>
      </c>
      <c r="C86" s="774"/>
      <c r="D86" s="351" t="s">
        <v>103</v>
      </c>
      <c r="E86" s="515">
        <v>3167598</v>
      </c>
    </row>
    <row r="87" spans="2:5" s="8" customFormat="1" ht="12.75">
      <c r="B87" s="187">
        <v>4</v>
      </c>
      <c r="C87" s="774"/>
      <c r="D87" s="351" t="s">
        <v>181</v>
      </c>
      <c r="E87" s="515">
        <v>511174</v>
      </c>
    </row>
    <row r="88" spans="2:5" s="8" customFormat="1" ht="12.75">
      <c r="B88" s="187">
        <v>5</v>
      </c>
      <c r="C88" s="780"/>
      <c r="D88" s="408" t="s">
        <v>187</v>
      </c>
      <c r="E88" s="515">
        <v>1923192</v>
      </c>
    </row>
    <row r="89" spans="2:5" s="8" customFormat="1" ht="12.75">
      <c r="B89" s="187">
        <v>6</v>
      </c>
      <c r="C89" s="780"/>
      <c r="D89" s="406" t="s">
        <v>270</v>
      </c>
      <c r="E89" s="515">
        <v>911258</v>
      </c>
    </row>
    <row r="90" spans="2:5" s="8" customFormat="1" ht="21.75" customHeight="1" thickBot="1">
      <c r="B90" s="131"/>
      <c r="C90" s="775"/>
      <c r="D90" s="407" t="s">
        <v>7</v>
      </c>
      <c r="E90" s="517">
        <v>12618000</v>
      </c>
    </row>
    <row r="91" spans="2:5" s="8" customFormat="1" ht="84.75" customHeight="1" thickBot="1">
      <c r="B91" s="529">
        <v>1</v>
      </c>
      <c r="C91" s="402" t="s">
        <v>164</v>
      </c>
      <c r="D91" s="530" t="s">
        <v>187</v>
      </c>
      <c r="E91" s="531">
        <v>0</v>
      </c>
    </row>
    <row r="92" spans="2:5" ht="12.75">
      <c r="B92" s="188">
        <v>1</v>
      </c>
      <c r="C92" s="773" t="s">
        <v>88</v>
      </c>
      <c r="D92" s="350" t="s">
        <v>46</v>
      </c>
      <c r="E92" s="523">
        <v>109106</v>
      </c>
    </row>
    <row r="93" spans="2:5" ht="12.75">
      <c r="B93" s="187">
        <v>2</v>
      </c>
      <c r="C93" s="774"/>
      <c r="D93" s="351" t="s">
        <v>51</v>
      </c>
      <c r="E93" s="515">
        <v>51250</v>
      </c>
    </row>
    <row r="94" spans="2:5" ht="12.75">
      <c r="B94" s="187">
        <v>3</v>
      </c>
      <c r="C94" s="774"/>
      <c r="D94" s="351" t="s">
        <v>187</v>
      </c>
      <c r="E94" s="515">
        <v>302076</v>
      </c>
    </row>
    <row r="95" spans="2:5" ht="12.75">
      <c r="B95" s="187">
        <v>4</v>
      </c>
      <c r="C95" s="774"/>
      <c r="D95" s="351" t="s">
        <v>146</v>
      </c>
      <c r="E95" s="515">
        <v>298070</v>
      </c>
    </row>
    <row r="96" spans="2:5" ht="11.25" customHeight="1">
      <c r="B96" s="187">
        <v>5</v>
      </c>
      <c r="C96" s="774"/>
      <c r="D96" s="351" t="s">
        <v>103</v>
      </c>
      <c r="E96" s="515">
        <v>175576</v>
      </c>
    </row>
    <row r="97" spans="2:6" ht="12" customHeight="1">
      <c r="B97" s="187">
        <v>6</v>
      </c>
      <c r="C97" s="774"/>
      <c r="D97" s="351" t="s">
        <v>282</v>
      </c>
      <c r="E97" s="515">
        <v>58752</v>
      </c>
    </row>
    <row r="98" spans="2:6" ht="12.75">
      <c r="B98" s="192">
        <v>7</v>
      </c>
      <c r="C98" s="780"/>
      <c r="D98" s="351" t="s">
        <v>310</v>
      </c>
      <c r="E98" s="515">
        <v>85170</v>
      </c>
    </row>
    <row r="99" spans="2:6" s="8" customFormat="1" ht="13.5" thickBot="1">
      <c r="B99" s="131"/>
      <c r="C99" s="775"/>
      <c r="D99" s="407" t="s">
        <v>7</v>
      </c>
      <c r="E99" s="517">
        <v>1080000</v>
      </c>
    </row>
    <row r="100" spans="2:6" s="8" customFormat="1" ht="13.15" customHeight="1">
      <c r="B100" s="532">
        <v>1</v>
      </c>
      <c r="C100" s="767" t="s">
        <v>102</v>
      </c>
      <c r="D100" s="533" t="s">
        <v>46</v>
      </c>
      <c r="E100" s="522">
        <v>175292</v>
      </c>
    </row>
    <row r="101" spans="2:6" s="8" customFormat="1" ht="12.75">
      <c r="B101" s="187">
        <v>2</v>
      </c>
      <c r="C101" s="767"/>
      <c r="D101" s="351" t="s">
        <v>146</v>
      </c>
      <c r="E101" s="515">
        <v>44812</v>
      </c>
    </row>
    <row r="102" spans="2:6" s="8" customFormat="1" ht="12.75">
      <c r="B102" s="187">
        <v>3</v>
      </c>
      <c r="C102" s="767"/>
      <c r="D102" s="351" t="s">
        <v>103</v>
      </c>
      <c r="E102" s="515">
        <v>118842</v>
      </c>
    </row>
    <row r="103" spans="2:6" s="8" customFormat="1" ht="12.75" customHeight="1">
      <c r="B103" s="187">
        <v>4</v>
      </c>
      <c r="C103" s="767"/>
      <c r="D103" s="351" t="s">
        <v>282</v>
      </c>
      <c r="E103" s="515">
        <v>14300</v>
      </c>
    </row>
    <row r="104" spans="2:6" s="8" customFormat="1" ht="19.5" customHeight="1">
      <c r="B104" s="192">
        <v>5</v>
      </c>
      <c r="C104" s="767"/>
      <c r="D104" s="410" t="s">
        <v>270</v>
      </c>
      <c r="E104" s="515">
        <v>21294</v>
      </c>
    </row>
    <row r="105" spans="2:6" s="8" customFormat="1" ht="19.5" customHeight="1">
      <c r="B105" s="192"/>
      <c r="C105" s="402"/>
      <c r="D105" s="351" t="s">
        <v>187</v>
      </c>
      <c r="E105" s="515">
        <v>7460</v>
      </c>
    </row>
    <row r="106" spans="2:6" s="8" customFormat="1" ht="12.75" customHeight="1" thickBot="1">
      <c r="B106" s="131"/>
      <c r="C106" s="232"/>
      <c r="D106" s="407" t="s">
        <v>7</v>
      </c>
      <c r="E106" s="516">
        <v>382000</v>
      </c>
    </row>
    <row r="107" spans="2:6" s="8" customFormat="1" ht="12.75">
      <c r="B107" s="271">
        <v>1</v>
      </c>
      <c r="C107" s="764" t="s">
        <v>264</v>
      </c>
      <c r="D107" s="411" t="s">
        <v>46</v>
      </c>
      <c r="E107" s="515">
        <v>0</v>
      </c>
    </row>
    <row r="108" spans="2:6" s="8" customFormat="1" ht="12.75">
      <c r="B108" s="192">
        <v>2</v>
      </c>
      <c r="C108" s="765"/>
      <c r="D108" s="412" t="s">
        <v>187</v>
      </c>
      <c r="E108" s="515">
        <v>0</v>
      </c>
    </row>
    <row r="109" spans="2:6" s="8" customFormat="1" ht="12.75">
      <c r="B109" s="192">
        <v>3</v>
      </c>
      <c r="C109" s="765"/>
      <c r="D109" s="412" t="s">
        <v>146</v>
      </c>
      <c r="E109" s="515">
        <v>310000</v>
      </c>
      <c r="F109" s="466"/>
    </row>
    <row r="110" spans="2:6" s="8" customFormat="1" ht="12.75">
      <c r="B110" s="192">
        <v>4</v>
      </c>
      <c r="C110" s="765"/>
      <c r="D110" s="412" t="s">
        <v>103</v>
      </c>
      <c r="E110" s="515">
        <v>0</v>
      </c>
    </row>
    <row r="111" spans="2:6" s="8" customFormat="1" ht="12.75">
      <c r="B111" s="192">
        <v>5</v>
      </c>
      <c r="C111" s="765"/>
      <c r="D111" s="410" t="s">
        <v>270</v>
      </c>
      <c r="E111" s="515">
        <v>0</v>
      </c>
    </row>
    <row r="112" spans="2:6" s="8" customFormat="1" ht="13.5" thickBot="1">
      <c r="B112" s="192"/>
      <c r="C112" s="765"/>
      <c r="D112" s="534" t="s">
        <v>7</v>
      </c>
      <c r="E112" s="524">
        <v>310000</v>
      </c>
    </row>
    <row r="113" spans="2:5" s="8" customFormat="1" ht="12.75">
      <c r="B113" s="271">
        <v>1</v>
      </c>
      <c r="C113" s="764" t="s">
        <v>265</v>
      </c>
      <c r="D113" s="411" t="s">
        <v>46</v>
      </c>
      <c r="E113" s="523">
        <v>0</v>
      </c>
    </row>
    <row r="114" spans="2:5" s="8" customFormat="1" ht="12.75">
      <c r="B114" s="192">
        <v>2</v>
      </c>
      <c r="C114" s="765"/>
      <c r="D114" s="412" t="s">
        <v>187</v>
      </c>
      <c r="E114" s="515">
        <v>0</v>
      </c>
    </row>
    <row r="115" spans="2:5" s="8" customFormat="1" ht="12.75">
      <c r="B115" s="192">
        <v>3</v>
      </c>
      <c r="C115" s="765"/>
      <c r="D115" s="412" t="s">
        <v>146</v>
      </c>
      <c r="E115" s="515">
        <v>0</v>
      </c>
    </row>
    <row r="116" spans="2:5" s="8" customFormat="1" ht="12.75">
      <c r="B116" s="192">
        <v>4</v>
      </c>
      <c r="C116" s="765"/>
      <c r="D116" s="412" t="s">
        <v>103</v>
      </c>
      <c r="E116" s="515">
        <v>0</v>
      </c>
    </row>
    <row r="117" spans="2:5" s="8" customFormat="1" ht="12.75">
      <c r="B117" s="192">
        <v>5</v>
      </c>
      <c r="C117" s="765"/>
      <c r="D117" s="410" t="s">
        <v>270</v>
      </c>
      <c r="E117" s="515">
        <v>0</v>
      </c>
    </row>
    <row r="118" spans="2:5" s="8" customFormat="1" ht="12" customHeight="1" thickBot="1">
      <c r="B118" s="131"/>
      <c r="C118" s="766"/>
      <c r="D118" s="413" t="s">
        <v>7</v>
      </c>
      <c r="E118" s="537">
        <v>0</v>
      </c>
    </row>
    <row r="119" spans="2:5" s="8" customFormat="1" ht="12.75">
      <c r="B119" s="535">
        <v>1</v>
      </c>
      <c r="C119" s="765" t="s">
        <v>266</v>
      </c>
      <c r="D119" s="536" t="s">
        <v>46</v>
      </c>
      <c r="E119" s="522">
        <v>0</v>
      </c>
    </row>
    <row r="120" spans="2:5" s="8" customFormat="1" ht="12.75">
      <c r="B120" s="192">
        <v>2</v>
      </c>
      <c r="C120" s="765"/>
      <c r="D120" s="412" t="s">
        <v>187</v>
      </c>
      <c r="E120" s="515">
        <v>0</v>
      </c>
    </row>
    <row r="121" spans="2:5" s="8" customFormat="1" ht="12.75">
      <c r="B121" s="192">
        <v>3</v>
      </c>
      <c r="C121" s="765"/>
      <c r="D121" s="412" t="s">
        <v>146</v>
      </c>
      <c r="E121" s="515">
        <v>0</v>
      </c>
    </row>
    <row r="122" spans="2:5" s="8" customFormat="1" ht="12.75">
      <c r="B122" s="192">
        <v>4</v>
      </c>
      <c r="C122" s="765"/>
      <c r="D122" s="412" t="s">
        <v>103</v>
      </c>
      <c r="E122" s="515">
        <v>0</v>
      </c>
    </row>
    <row r="123" spans="2:5" s="8" customFormat="1" ht="12.75">
      <c r="B123" s="192">
        <v>5</v>
      </c>
      <c r="C123" s="765"/>
      <c r="D123" s="410" t="s">
        <v>270</v>
      </c>
      <c r="E123" s="515">
        <v>0</v>
      </c>
    </row>
    <row r="124" spans="2:5" s="8" customFormat="1" ht="13.5" thickBot="1">
      <c r="B124" s="272"/>
      <c r="C124" s="766"/>
      <c r="D124" s="413" t="s">
        <v>7</v>
      </c>
      <c r="E124" s="517">
        <v>0</v>
      </c>
    </row>
    <row r="125" spans="2:5" ht="12.75"/>
    <row r="126" spans="2:5" ht="12.75"/>
    <row r="127" spans="2:5" ht="12.75"/>
    <row r="128" spans="2:5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</sheetData>
  <sheetProtection selectLockedCells="1" selectUnlockedCells="1"/>
  <mergeCells count="16">
    <mergeCell ref="C59:C63"/>
    <mergeCell ref="C64:C72"/>
    <mergeCell ref="C73:C76"/>
    <mergeCell ref="C77:C83"/>
    <mergeCell ref="C84:C90"/>
    <mergeCell ref="C92:C99"/>
    <mergeCell ref="C107:C112"/>
    <mergeCell ref="C113:C118"/>
    <mergeCell ref="C119:C124"/>
    <mergeCell ref="C100:C104"/>
    <mergeCell ref="C5:C14"/>
    <mergeCell ref="C15:C22"/>
    <mergeCell ref="C23:C33"/>
    <mergeCell ref="C34:C42"/>
    <mergeCell ref="C43:C51"/>
    <mergeCell ref="C52:C58"/>
  </mergeCells>
  <pageMargins left="0.15748031496062992" right="0.19685039370078741" top="0.19685039370078741" bottom="0.15748031496062992" header="0.15748031496062992" footer="0.15748031496062992"/>
  <pageSetup paperSize="9" scale="90" firstPageNumber="0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4"/>
  <sheetViews>
    <sheetView zoomScaleNormal="100" workbookViewId="0">
      <selection activeCell="J12" sqref="J12"/>
    </sheetView>
  </sheetViews>
  <sheetFormatPr defaultRowHeight="12.75"/>
  <cols>
    <col min="1" max="1" width="1.7109375" style="58" customWidth="1"/>
    <col min="2" max="2" width="4.5703125" style="58" bestFit="1" customWidth="1"/>
    <col min="3" max="3" width="30" style="58" customWidth="1"/>
    <col min="4" max="4" width="14.5703125" style="58" customWidth="1"/>
    <col min="5" max="16384" width="9.140625" style="58"/>
  </cols>
  <sheetData>
    <row r="1" spans="2:4" s="30" customFormat="1"/>
    <row r="2" spans="2:4" s="33" customFormat="1"/>
    <row r="3" spans="2:4" s="30" customFormat="1"/>
    <row r="4" spans="2:4" s="20" customFormat="1">
      <c r="B4" s="146" t="s">
        <v>22</v>
      </c>
    </row>
    <row r="5" spans="2:4" s="20" customFormat="1"/>
    <row r="6" spans="2:4" s="14" customFormat="1"/>
    <row r="7" spans="2:4" ht="13.5" thickBot="1">
      <c r="D7" s="541" t="s">
        <v>324</v>
      </c>
    </row>
    <row r="8" spans="2:4" ht="60" customHeight="1">
      <c r="B8" s="538" t="s">
        <v>20</v>
      </c>
      <c r="C8" s="372" t="s">
        <v>1</v>
      </c>
      <c r="D8" s="500" t="s">
        <v>321</v>
      </c>
    </row>
    <row r="9" spans="2:4" ht="31.5" customHeight="1">
      <c r="B9" s="539">
        <v>1</v>
      </c>
      <c r="C9" s="309" t="s">
        <v>8</v>
      </c>
      <c r="D9" s="540">
        <v>8000</v>
      </c>
    </row>
    <row r="10" spans="2:4" ht="41.25" customHeight="1" thickBot="1">
      <c r="B10" s="719">
        <v>2</v>
      </c>
      <c r="C10" s="720" t="s">
        <v>155</v>
      </c>
      <c r="D10" s="721">
        <v>0</v>
      </c>
    </row>
    <row r="11" spans="2:4" s="70" customFormat="1" ht="16.5" customHeight="1">
      <c r="B11" s="147"/>
      <c r="C11" s="147"/>
    </row>
    <row r="12" spans="2:4" s="19" customFormat="1" ht="18.75" customHeight="1">
      <c r="C12" s="488"/>
    </row>
    <row r="13" spans="2:4" s="19" customFormat="1" ht="12.75" customHeight="1">
      <c r="B13" s="109"/>
      <c r="C13" s="155"/>
    </row>
    <row r="14" spans="2:4" s="19" customFormat="1">
      <c r="B14" s="155"/>
      <c r="C14" s="115"/>
    </row>
    <row r="15" spans="2:4" s="7" customFormat="1" ht="12.75" customHeight="1">
      <c r="B15" s="24"/>
      <c r="C15" s="115"/>
    </row>
    <row r="16" spans="2:4" s="114" customFormat="1">
      <c r="B16" s="20"/>
    </row>
    <row r="17" spans="1:3" s="114" customFormat="1">
      <c r="B17" s="14"/>
      <c r="C17" s="112"/>
    </row>
    <row r="18" spans="1:3" s="54" customFormat="1"/>
    <row r="19" spans="1:3" s="54" customFormat="1"/>
    <row r="20" spans="1:3" s="24" customFormat="1">
      <c r="A20" s="14"/>
      <c r="B20" s="56"/>
      <c r="C20" s="50"/>
    </row>
    <row r="21" spans="1:3" s="21" customFormat="1">
      <c r="A21" s="97"/>
      <c r="B21" s="56"/>
      <c r="C21" s="54"/>
    </row>
    <row r="22" spans="1:3" s="50" customFormat="1">
      <c r="A22" s="24"/>
      <c r="B22" s="56"/>
      <c r="C22" s="56"/>
    </row>
    <row r="23" spans="1:3" s="24" customFormat="1">
      <c r="B23" s="148"/>
    </row>
    <row r="24" spans="1:3" s="24" customFormat="1">
      <c r="C24" s="148"/>
    </row>
  </sheetData>
  <pageMargins left="0.15748031496063" right="0.196850393700787" top="0.25" bottom="0.28999999999999998" header="0.17" footer="0.21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B1:E83"/>
  <sheetViews>
    <sheetView zoomScaleNormal="100" workbookViewId="0">
      <pane ySplit="4" topLeftCell="A65" activePane="bottomLeft" state="frozen"/>
      <selection activeCell="R1" sqref="R1:AI65536"/>
      <selection pane="bottomLeft" activeCell="I15" sqref="I15"/>
    </sheetView>
  </sheetViews>
  <sheetFormatPr defaultRowHeight="12.75"/>
  <cols>
    <col min="1" max="1" width="2.42578125" style="18" customWidth="1"/>
    <col min="2" max="2" width="4.42578125" style="22" customWidth="1"/>
    <col min="3" max="3" width="22.5703125" style="22" customWidth="1"/>
    <col min="4" max="4" width="44.7109375" style="7" customWidth="1"/>
    <col min="5" max="5" width="23.42578125" style="18" customWidth="1"/>
    <col min="6" max="16384" width="9.140625" style="18"/>
  </cols>
  <sheetData>
    <row r="1" spans="2:5" ht="12.75" customHeight="1"/>
    <row r="2" spans="2:5">
      <c r="C2" s="801" t="s">
        <v>31</v>
      </c>
      <c r="D2" s="801"/>
    </row>
    <row r="3" spans="2:5" s="66" customFormat="1" ht="16.5" customHeight="1" thickBot="1">
      <c r="B3" s="65"/>
      <c r="C3" s="65"/>
      <c r="D3" s="248"/>
      <c r="E3" s="722" t="s">
        <v>324</v>
      </c>
    </row>
    <row r="4" spans="2:5" s="65" customFormat="1" ht="43.5" customHeight="1" thickBot="1">
      <c r="B4" s="141" t="s">
        <v>20</v>
      </c>
      <c r="C4" s="162" t="s">
        <v>168</v>
      </c>
      <c r="D4" s="335" t="s">
        <v>1</v>
      </c>
      <c r="E4" s="542" t="s">
        <v>321</v>
      </c>
    </row>
    <row r="5" spans="2:5" s="66" customFormat="1" ht="25.5">
      <c r="B5" s="802">
        <v>1</v>
      </c>
      <c r="C5" s="793" t="s">
        <v>43</v>
      </c>
      <c r="D5" s="250" t="s">
        <v>92</v>
      </c>
      <c r="E5" s="543">
        <v>5142</v>
      </c>
    </row>
    <row r="6" spans="2:5" s="66" customFormat="1" ht="21.6" customHeight="1">
      <c r="B6" s="803"/>
      <c r="C6" s="786"/>
      <c r="D6" s="251" t="s">
        <v>192</v>
      </c>
      <c r="E6" s="544">
        <v>0</v>
      </c>
    </row>
    <row r="7" spans="2:5" s="66" customFormat="1" ht="19.5" customHeight="1">
      <c r="B7" s="804"/>
      <c r="C7" s="787"/>
      <c r="D7" s="403" t="s">
        <v>238</v>
      </c>
      <c r="E7" s="544">
        <v>12858</v>
      </c>
    </row>
    <row r="8" spans="2:5" s="65" customFormat="1" ht="18" customHeight="1" thickBot="1">
      <c r="B8" s="805"/>
      <c r="C8" s="794"/>
      <c r="D8" s="253" t="s">
        <v>7</v>
      </c>
      <c r="E8" s="498">
        <v>18000</v>
      </c>
    </row>
    <row r="9" spans="2:5" s="66" customFormat="1" ht="30" customHeight="1">
      <c r="B9" s="802">
        <v>2</v>
      </c>
      <c r="C9" s="806" t="s">
        <v>32</v>
      </c>
      <c r="D9" s="250" t="s">
        <v>16</v>
      </c>
      <c r="E9" s="543">
        <v>583858</v>
      </c>
    </row>
    <row r="10" spans="2:5" s="135" customFormat="1" ht="14.25" customHeight="1">
      <c r="B10" s="803"/>
      <c r="C10" s="807"/>
      <c r="D10" s="251" t="s">
        <v>51</v>
      </c>
      <c r="E10" s="544">
        <v>411280</v>
      </c>
    </row>
    <row r="11" spans="2:5" s="66" customFormat="1" ht="13.5" customHeight="1">
      <c r="B11" s="803"/>
      <c r="C11" s="807"/>
      <c r="D11" s="255" t="s">
        <v>67</v>
      </c>
      <c r="E11" s="544">
        <v>379992</v>
      </c>
    </row>
    <row r="12" spans="2:5" s="66" customFormat="1" ht="25.5">
      <c r="B12" s="803"/>
      <c r="C12" s="807"/>
      <c r="D12" s="251" t="s">
        <v>93</v>
      </c>
      <c r="E12" s="544">
        <v>4659136</v>
      </c>
    </row>
    <row r="13" spans="2:5" s="66" customFormat="1" ht="13.5" customHeight="1">
      <c r="B13" s="803"/>
      <c r="C13" s="807"/>
      <c r="D13" s="255" t="s">
        <v>50</v>
      </c>
      <c r="E13" s="544">
        <v>49730</v>
      </c>
    </row>
    <row r="14" spans="2:5" s="66" customFormat="1">
      <c r="B14" s="803"/>
      <c r="C14" s="807"/>
      <c r="D14" s="251" t="s">
        <v>112</v>
      </c>
      <c r="E14" s="544">
        <v>124184</v>
      </c>
    </row>
    <row r="15" spans="2:5" s="66" customFormat="1" ht="13.5" customHeight="1">
      <c r="B15" s="803"/>
      <c r="C15" s="807"/>
      <c r="D15" s="255" t="s">
        <v>48</v>
      </c>
      <c r="E15" s="544">
        <v>748780</v>
      </c>
    </row>
    <row r="16" spans="2:5" s="66" customFormat="1" ht="13.5" customHeight="1">
      <c r="B16" s="803"/>
      <c r="C16" s="807"/>
      <c r="D16" s="255" t="s">
        <v>146</v>
      </c>
      <c r="E16" s="544">
        <v>1136774</v>
      </c>
    </row>
    <row r="17" spans="2:5" s="66" customFormat="1" ht="13.5" customHeight="1">
      <c r="B17" s="803"/>
      <c r="C17" s="807"/>
      <c r="D17" s="258" t="s">
        <v>33</v>
      </c>
      <c r="E17" s="544">
        <v>203182</v>
      </c>
    </row>
    <row r="18" spans="2:5" s="66" customFormat="1" ht="13.5" customHeight="1">
      <c r="B18" s="803"/>
      <c r="C18" s="807"/>
      <c r="D18" s="251" t="s">
        <v>215</v>
      </c>
      <c r="E18" s="544">
        <v>185060</v>
      </c>
    </row>
    <row r="19" spans="2:5" s="66" customFormat="1" ht="17.25" customHeight="1">
      <c r="B19" s="803"/>
      <c r="C19" s="807"/>
      <c r="D19" s="346" t="s">
        <v>86</v>
      </c>
      <c r="E19" s="544">
        <v>49784</v>
      </c>
    </row>
    <row r="20" spans="2:5" s="66" customFormat="1" ht="13.5" customHeight="1">
      <c r="B20" s="803"/>
      <c r="C20" s="807"/>
      <c r="D20" s="417" t="s">
        <v>10</v>
      </c>
      <c r="E20" s="544">
        <v>418122</v>
      </c>
    </row>
    <row r="21" spans="2:5" s="135" customFormat="1" ht="13.5" customHeight="1">
      <c r="B21" s="803"/>
      <c r="C21" s="807"/>
      <c r="D21" s="256" t="s">
        <v>106</v>
      </c>
      <c r="E21" s="544">
        <v>1087410</v>
      </c>
    </row>
    <row r="22" spans="2:5" s="135" customFormat="1" ht="15.6" customHeight="1">
      <c r="B22" s="804"/>
      <c r="C22" s="807"/>
      <c r="D22" s="347" t="s">
        <v>323</v>
      </c>
      <c r="E22" s="544">
        <v>110802</v>
      </c>
    </row>
    <row r="23" spans="2:5" s="135" customFormat="1" ht="12.75" customHeight="1">
      <c r="B23" s="804"/>
      <c r="C23" s="807"/>
      <c r="D23" s="347" t="s">
        <v>282</v>
      </c>
      <c r="E23" s="544">
        <v>177620</v>
      </c>
    </row>
    <row r="24" spans="2:5" s="135" customFormat="1" ht="21.75" customHeight="1">
      <c r="B24" s="804"/>
      <c r="C24" s="807"/>
      <c r="D24" s="373" t="s">
        <v>263</v>
      </c>
      <c r="E24" s="544">
        <v>112286</v>
      </c>
    </row>
    <row r="25" spans="2:5" s="65" customFormat="1" ht="21.6" customHeight="1" thickBot="1">
      <c r="B25" s="805"/>
      <c r="C25" s="808"/>
      <c r="D25" s="257" t="s">
        <v>7</v>
      </c>
      <c r="E25" s="498">
        <v>10438000</v>
      </c>
    </row>
    <row r="26" spans="2:5" s="66" customFormat="1" ht="30.75" customHeight="1">
      <c r="B26" s="802">
        <v>3</v>
      </c>
      <c r="C26" s="793" t="s">
        <v>44</v>
      </c>
      <c r="D26" s="250" t="s">
        <v>192</v>
      </c>
      <c r="E26" s="543">
        <v>4246</v>
      </c>
    </row>
    <row r="27" spans="2:5" s="66" customFormat="1" ht="30" customHeight="1">
      <c r="B27" s="803"/>
      <c r="C27" s="786"/>
      <c r="D27" s="254" t="s">
        <v>92</v>
      </c>
      <c r="E27" s="544">
        <v>32690</v>
      </c>
    </row>
    <row r="28" spans="2:5" s="66" customFormat="1" ht="18.600000000000001" customHeight="1">
      <c r="B28" s="804"/>
      <c r="C28" s="787"/>
      <c r="D28" s="403" t="s">
        <v>238</v>
      </c>
      <c r="E28" s="544">
        <v>25064</v>
      </c>
    </row>
    <row r="29" spans="2:5" s="65" customFormat="1" ht="13.5" thickBot="1">
      <c r="B29" s="805"/>
      <c r="C29" s="794"/>
      <c r="D29" s="415" t="s">
        <v>7</v>
      </c>
      <c r="E29" s="498">
        <v>62000</v>
      </c>
    </row>
    <row r="30" spans="2:5" s="66" customFormat="1" ht="18" customHeight="1">
      <c r="B30" s="792">
        <v>4</v>
      </c>
      <c r="C30" s="785" t="s">
        <v>283</v>
      </c>
      <c r="D30" s="545" t="s">
        <v>147</v>
      </c>
      <c r="E30" s="551">
        <v>186090</v>
      </c>
    </row>
    <row r="31" spans="2:5" s="66" customFormat="1">
      <c r="B31" s="789"/>
      <c r="C31" s="786"/>
      <c r="D31" s="416" t="s">
        <v>51</v>
      </c>
      <c r="E31" s="544">
        <v>2322</v>
      </c>
    </row>
    <row r="32" spans="2:5" s="66" customFormat="1">
      <c r="B32" s="789"/>
      <c r="C32" s="786"/>
      <c r="D32" s="416" t="s">
        <v>146</v>
      </c>
      <c r="E32" s="544">
        <v>101736</v>
      </c>
    </row>
    <row r="33" spans="2:5" s="66" customFormat="1">
      <c r="B33" s="789"/>
      <c r="C33" s="786"/>
      <c r="D33" s="255" t="s">
        <v>67</v>
      </c>
      <c r="E33" s="544">
        <v>0</v>
      </c>
    </row>
    <row r="34" spans="2:5" s="66" customFormat="1">
      <c r="B34" s="790"/>
      <c r="C34" s="787"/>
      <c r="D34" s="256" t="s">
        <v>106</v>
      </c>
      <c r="E34" s="544">
        <v>25852</v>
      </c>
    </row>
    <row r="35" spans="2:5" s="73" customFormat="1" ht="15.75" customHeight="1" thickBot="1">
      <c r="B35" s="790"/>
      <c r="C35" s="787"/>
      <c r="D35" s="546" t="s">
        <v>7</v>
      </c>
      <c r="E35" s="552">
        <v>316000</v>
      </c>
    </row>
    <row r="36" spans="2:5" s="26" customFormat="1" ht="21" customHeight="1">
      <c r="B36" s="788">
        <v>5</v>
      </c>
      <c r="C36" s="793" t="s">
        <v>35</v>
      </c>
      <c r="D36" s="250" t="s">
        <v>147</v>
      </c>
      <c r="E36" s="543">
        <v>29458</v>
      </c>
    </row>
    <row r="37" spans="2:5" s="26" customFormat="1" ht="33" customHeight="1">
      <c r="B37" s="789"/>
      <c r="C37" s="786"/>
      <c r="D37" s="254" t="s">
        <v>92</v>
      </c>
      <c r="E37" s="544">
        <v>35734</v>
      </c>
    </row>
    <row r="38" spans="2:5" s="26" customFormat="1" ht="23.25" customHeight="1">
      <c r="B38" s="789"/>
      <c r="C38" s="786"/>
      <c r="D38" s="251" t="s">
        <v>192</v>
      </c>
      <c r="E38" s="544">
        <v>67184</v>
      </c>
    </row>
    <row r="39" spans="2:5" s="26" customFormat="1" ht="15.75" customHeight="1">
      <c r="B39" s="790"/>
      <c r="C39" s="787"/>
      <c r="D39" s="252" t="s">
        <v>238</v>
      </c>
      <c r="E39" s="544">
        <v>39624</v>
      </c>
    </row>
    <row r="40" spans="2:5" s="27" customFormat="1" ht="13.5" customHeight="1" thickBot="1">
      <c r="B40" s="791"/>
      <c r="C40" s="794"/>
      <c r="D40" s="257" t="s">
        <v>7</v>
      </c>
      <c r="E40" s="498">
        <v>172000</v>
      </c>
    </row>
    <row r="41" spans="2:5" s="26" customFormat="1" ht="24" customHeight="1">
      <c r="B41" s="792">
        <v>6</v>
      </c>
      <c r="C41" s="785" t="s">
        <v>284</v>
      </c>
      <c r="D41" s="376" t="s">
        <v>311</v>
      </c>
      <c r="E41" s="551">
        <v>25044</v>
      </c>
    </row>
    <row r="42" spans="2:5" s="26" customFormat="1" ht="21" customHeight="1">
      <c r="B42" s="789"/>
      <c r="C42" s="786"/>
      <c r="D42" s="251" t="s">
        <v>147</v>
      </c>
      <c r="E42" s="544">
        <v>132406</v>
      </c>
    </row>
    <row r="43" spans="2:5" s="26" customFormat="1" ht="27" customHeight="1">
      <c r="B43" s="789"/>
      <c r="C43" s="786"/>
      <c r="D43" s="249" t="s">
        <v>144</v>
      </c>
      <c r="E43" s="544">
        <v>0</v>
      </c>
    </row>
    <row r="44" spans="2:5" s="26" customFormat="1" ht="13.5" customHeight="1">
      <c r="B44" s="789"/>
      <c r="C44" s="786"/>
      <c r="D44" s="251" t="s">
        <v>51</v>
      </c>
      <c r="E44" s="544">
        <v>0</v>
      </c>
    </row>
    <row r="45" spans="2:5" s="26" customFormat="1">
      <c r="B45" s="789"/>
      <c r="C45" s="786"/>
      <c r="D45" s="255" t="s">
        <v>146</v>
      </c>
      <c r="E45" s="544">
        <v>0</v>
      </c>
    </row>
    <row r="46" spans="2:5" s="26" customFormat="1">
      <c r="B46" s="790"/>
      <c r="C46" s="787"/>
      <c r="D46" s="266" t="s">
        <v>312</v>
      </c>
      <c r="E46" s="544">
        <v>32550</v>
      </c>
    </row>
    <row r="47" spans="2:5" s="27" customFormat="1" ht="18.75" customHeight="1" thickBot="1">
      <c r="B47" s="790"/>
      <c r="C47" s="787"/>
      <c r="D47" s="547" t="s">
        <v>7</v>
      </c>
      <c r="E47" s="552">
        <v>190000</v>
      </c>
    </row>
    <row r="48" spans="2:5" s="26" customFormat="1">
      <c r="B48" s="788">
        <v>7</v>
      </c>
      <c r="C48" s="793" t="s">
        <v>36</v>
      </c>
      <c r="D48" s="548" t="s">
        <v>16</v>
      </c>
      <c r="E48" s="543">
        <v>8972</v>
      </c>
    </row>
    <row r="49" spans="2:5" s="26" customFormat="1">
      <c r="B49" s="789"/>
      <c r="C49" s="786"/>
      <c r="D49" s="254" t="s">
        <v>147</v>
      </c>
      <c r="E49" s="544">
        <v>51028</v>
      </c>
    </row>
    <row r="50" spans="2:5" s="26" customFormat="1">
      <c r="B50" s="789"/>
      <c r="C50" s="786"/>
      <c r="D50" s="251" t="s">
        <v>51</v>
      </c>
      <c r="E50" s="544">
        <v>0</v>
      </c>
    </row>
    <row r="51" spans="2:5" s="65" customFormat="1" ht="13.5" thickBot="1">
      <c r="B51" s="791"/>
      <c r="C51" s="794"/>
      <c r="D51" s="253" t="s">
        <v>7</v>
      </c>
      <c r="E51" s="498">
        <v>60000</v>
      </c>
    </row>
    <row r="52" spans="2:5" s="66" customFormat="1" ht="27.75" customHeight="1">
      <c r="B52" s="792">
        <v>8</v>
      </c>
      <c r="C52" s="812" t="s">
        <v>45</v>
      </c>
      <c r="D52" s="254" t="s">
        <v>192</v>
      </c>
      <c r="E52" s="551">
        <v>25226</v>
      </c>
    </row>
    <row r="53" spans="2:5" s="66" customFormat="1" ht="25.5">
      <c r="B53" s="809"/>
      <c r="C53" s="813"/>
      <c r="D53" s="254" t="s">
        <v>92</v>
      </c>
      <c r="E53" s="544">
        <v>0</v>
      </c>
    </row>
    <row r="54" spans="2:5" s="66" customFormat="1" ht="16.5" customHeight="1">
      <c r="B54" s="810"/>
      <c r="C54" s="814"/>
      <c r="D54" s="414" t="s">
        <v>238</v>
      </c>
      <c r="E54" s="544">
        <v>136774</v>
      </c>
    </row>
    <row r="55" spans="2:5" s="65" customFormat="1" ht="16.149999999999999" customHeight="1" thickBot="1">
      <c r="B55" s="810"/>
      <c r="C55" s="814"/>
      <c r="D55" s="339" t="s">
        <v>7</v>
      </c>
      <c r="E55" s="552">
        <v>162000</v>
      </c>
    </row>
    <row r="56" spans="2:5" s="27" customFormat="1">
      <c r="B56" s="788">
        <v>9</v>
      </c>
      <c r="C56" s="793" t="s">
        <v>314</v>
      </c>
      <c r="D56" s="329" t="s">
        <v>86</v>
      </c>
      <c r="E56" s="543">
        <v>4514</v>
      </c>
    </row>
    <row r="57" spans="2:5" s="27" customFormat="1">
      <c r="B57" s="809"/>
      <c r="C57" s="786"/>
      <c r="D57" s="251" t="s">
        <v>51</v>
      </c>
      <c r="E57" s="544">
        <v>28368</v>
      </c>
    </row>
    <row r="58" spans="2:5" s="27" customFormat="1">
      <c r="B58" s="809"/>
      <c r="C58" s="786"/>
      <c r="D58" s="254" t="s">
        <v>147</v>
      </c>
      <c r="E58" s="544">
        <v>82310</v>
      </c>
    </row>
    <row r="59" spans="2:5" s="27" customFormat="1">
      <c r="B59" s="809"/>
      <c r="C59" s="786"/>
      <c r="D59" s="258" t="s">
        <v>311</v>
      </c>
      <c r="E59" s="544">
        <v>0</v>
      </c>
    </row>
    <row r="60" spans="2:5" s="222" customFormat="1" ht="27.75" customHeight="1">
      <c r="B60" s="809"/>
      <c r="C60" s="786"/>
      <c r="D60" s="258" t="s">
        <v>112</v>
      </c>
      <c r="E60" s="544">
        <v>982</v>
      </c>
    </row>
    <row r="61" spans="2:5" s="27" customFormat="1">
      <c r="B61" s="809"/>
      <c r="C61" s="786"/>
      <c r="D61" s="255" t="s">
        <v>50</v>
      </c>
      <c r="E61" s="544">
        <v>964</v>
      </c>
    </row>
    <row r="62" spans="2:5" s="27" customFormat="1">
      <c r="B62" s="809"/>
      <c r="C62" s="786"/>
      <c r="D62" s="255" t="s">
        <v>48</v>
      </c>
      <c r="E62" s="544">
        <v>34932</v>
      </c>
    </row>
    <row r="63" spans="2:5" s="27" customFormat="1">
      <c r="B63" s="809"/>
      <c r="C63" s="786"/>
      <c r="D63" s="255" t="s">
        <v>146</v>
      </c>
      <c r="E63" s="544">
        <v>16846</v>
      </c>
    </row>
    <row r="64" spans="2:5" s="27" customFormat="1">
      <c r="B64" s="809"/>
      <c r="C64" s="786"/>
      <c r="D64" s="255" t="s">
        <v>67</v>
      </c>
      <c r="E64" s="544">
        <v>832</v>
      </c>
    </row>
    <row r="65" spans="2:5" s="27" customFormat="1">
      <c r="B65" s="809"/>
      <c r="C65" s="786"/>
      <c r="D65" s="256" t="s">
        <v>169</v>
      </c>
      <c r="E65" s="544">
        <v>76102</v>
      </c>
    </row>
    <row r="66" spans="2:5" s="27" customFormat="1">
      <c r="B66" s="810"/>
      <c r="C66" s="787"/>
      <c r="D66" s="399" t="s">
        <v>312</v>
      </c>
      <c r="E66" s="544">
        <v>32516</v>
      </c>
    </row>
    <row r="67" spans="2:5" s="27" customFormat="1">
      <c r="B67" s="810"/>
      <c r="C67" s="787"/>
      <c r="D67" s="400" t="s">
        <v>263</v>
      </c>
      <c r="E67" s="544">
        <v>29634</v>
      </c>
    </row>
    <row r="68" spans="2:5" s="27" customFormat="1" ht="13.5" thickBot="1">
      <c r="B68" s="811"/>
      <c r="C68" s="794"/>
      <c r="D68" s="259" t="s">
        <v>7</v>
      </c>
      <c r="E68" s="498">
        <v>308000</v>
      </c>
    </row>
    <row r="69" spans="2:5" s="27" customFormat="1" ht="80.25" customHeight="1" thickBot="1">
      <c r="B69" s="555" t="s">
        <v>244</v>
      </c>
      <c r="C69" s="549" t="s">
        <v>319</v>
      </c>
      <c r="D69" s="550" t="s">
        <v>92</v>
      </c>
      <c r="E69" s="553">
        <v>44000</v>
      </c>
    </row>
    <row r="70" spans="2:5" s="27" customFormat="1" ht="26.25" customHeight="1">
      <c r="B70" s="798" t="s">
        <v>296</v>
      </c>
      <c r="C70" s="795" t="s">
        <v>295</v>
      </c>
      <c r="D70" s="250" t="s">
        <v>92</v>
      </c>
      <c r="E70" s="543">
        <v>42854</v>
      </c>
    </row>
    <row r="71" spans="2:5" s="27" customFormat="1" ht="23.25" customHeight="1">
      <c r="B71" s="799"/>
      <c r="C71" s="796"/>
      <c r="D71" s="403" t="s">
        <v>238</v>
      </c>
      <c r="E71" s="544">
        <v>187146</v>
      </c>
    </row>
    <row r="72" spans="2:5" s="27" customFormat="1" ht="30.75" customHeight="1" thickBot="1">
      <c r="B72" s="800"/>
      <c r="C72" s="797"/>
      <c r="D72" s="259" t="s">
        <v>7</v>
      </c>
      <c r="E72" s="498">
        <v>230000</v>
      </c>
    </row>
    <row r="73" spans="2:5" s="29" customFormat="1">
      <c r="C73" s="115"/>
      <c r="D73" s="260"/>
    </row>
    <row r="74" spans="2:5" s="117" customFormat="1" ht="12.75" customHeight="1">
      <c r="B74" s="120"/>
      <c r="C74" s="263"/>
      <c r="D74" s="261"/>
    </row>
    <row r="75" spans="2:5" s="117" customFormat="1" ht="12.75" customHeight="1">
      <c r="B75" s="120"/>
      <c r="C75" s="263"/>
      <c r="D75" s="261"/>
    </row>
    <row r="76" spans="2:5" s="117" customFormat="1">
      <c r="B76" s="120"/>
      <c r="C76" s="263"/>
      <c r="D76" s="261"/>
    </row>
    <row r="77" spans="2:5" s="36" customFormat="1">
      <c r="B77" s="35"/>
      <c r="C77" s="35"/>
      <c r="D77" s="64"/>
    </row>
    <row r="79" spans="2:5" s="48" customFormat="1">
      <c r="B79" s="55"/>
      <c r="C79" s="554"/>
    </row>
    <row r="80" spans="2:5" s="65" customFormat="1">
      <c r="B80" s="27"/>
      <c r="C80" s="27"/>
      <c r="D80" s="27"/>
    </row>
    <row r="81" spans="2:4" s="48" customFormat="1">
      <c r="B81" s="554"/>
      <c r="C81" s="55"/>
      <c r="D81" s="50"/>
    </row>
    <row r="82" spans="2:4" s="55" customFormat="1"/>
    <row r="83" spans="2:4" s="7" customFormat="1">
      <c r="B83" s="98"/>
      <c r="C83" s="8"/>
      <c r="D83" s="8"/>
    </row>
  </sheetData>
  <sheetProtection selectLockedCells="1" selectUnlockedCells="1"/>
  <mergeCells count="21">
    <mergeCell ref="B30:B35"/>
    <mergeCell ref="B48:B51"/>
    <mergeCell ref="C48:C51"/>
    <mergeCell ref="B52:B55"/>
    <mergeCell ref="C52:C55"/>
    <mergeCell ref="C2:D2"/>
    <mergeCell ref="B5:B8"/>
    <mergeCell ref="C5:C8"/>
    <mergeCell ref="B9:B25"/>
    <mergeCell ref="C9:C25"/>
    <mergeCell ref="B56:B68"/>
    <mergeCell ref="C56:C68"/>
    <mergeCell ref="C30:C35"/>
    <mergeCell ref="C26:C29"/>
    <mergeCell ref="B26:B29"/>
    <mergeCell ref="C41:C47"/>
    <mergeCell ref="B36:B40"/>
    <mergeCell ref="B41:B47"/>
    <mergeCell ref="C36:C40"/>
    <mergeCell ref="C70:C72"/>
    <mergeCell ref="B70:B72"/>
  </mergeCells>
  <pageMargins left="0.15748031496062992" right="0.15748031496062992" top="0.23622047244094491" bottom="0.23622047244094491" header="0.23622047244094491" footer="0.15748031496062992"/>
  <pageSetup paperSize="9" scale="90" firstPageNumber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21</vt:i4>
      </vt:variant>
    </vt:vector>
  </HeadingPairs>
  <TitlesOfParts>
    <vt:vector size="51" baseType="lpstr">
      <vt:lpstr>endometrioza</vt:lpstr>
      <vt:lpstr>hidrocefalie </vt:lpstr>
      <vt:lpstr>epilepsie</vt:lpstr>
      <vt:lpstr>rad interv</vt:lpstr>
      <vt:lpstr>san. mintala-materiale</vt:lpstr>
      <vt:lpstr>san. mintala - medicam</vt:lpstr>
      <vt:lpstr>prog de boli cardio </vt:lpstr>
      <vt:lpstr>insuficienta hepatica</vt:lpstr>
      <vt:lpstr>ortopedie</vt:lpstr>
      <vt:lpstr>boli endocrine</vt:lpstr>
      <vt:lpstr>prog nat al surd.</vt:lpstr>
      <vt:lpstr>hemof.-talas</vt:lpstr>
      <vt:lpstr>hemof.-talas </vt:lpstr>
      <vt:lpstr>boli neurologice</vt:lpstr>
      <vt:lpstr>boli rare- material</vt:lpstr>
      <vt:lpstr>boli rare- medic</vt:lpstr>
      <vt:lpstr>transplant hepatic</vt:lpstr>
      <vt:lpstr>diabet mater</vt:lpstr>
      <vt:lpstr>diabet</vt:lpstr>
      <vt:lpstr>leucemie </vt:lpstr>
      <vt:lpstr>radioterapie </vt:lpstr>
      <vt:lpstr>reconstructia mamara</vt:lpstr>
      <vt:lpstr>oncologie</vt:lpstr>
      <vt:lpstr>oncologie cost volum </vt:lpstr>
      <vt:lpstr>HTAP CV</vt:lpstr>
      <vt:lpstr>BOLI RARE CV</vt:lpstr>
      <vt:lpstr>boli neurologice CV</vt:lpstr>
      <vt:lpstr>depresii</vt:lpstr>
      <vt:lpstr>IRC</vt:lpstr>
      <vt:lpstr> DIALIZA </vt:lpstr>
      <vt:lpstr>' DIALIZA '!Print_Titles</vt:lpstr>
      <vt:lpstr>'boli endocrine'!Print_Titles</vt:lpstr>
      <vt:lpstr>'boli neurologice'!Print_Titles</vt:lpstr>
      <vt:lpstr>'boli neurologice CV'!Print_Titles</vt:lpstr>
      <vt:lpstr>'boli rare- material'!Print_Titles</vt:lpstr>
      <vt:lpstr>'boli rare- medic'!Print_Titles</vt:lpstr>
      <vt:lpstr>diabet!Print_Titles</vt:lpstr>
      <vt:lpstr>epilepsie!Print_Titles</vt:lpstr>
      <vt:lpstr>'hemof.-talas'!Print_Titles</vt:lpstr>
      <vt:lpstr>'hemof.-talas '!Print_Titles</vt:lpstr>
      <vt:lpstr>'hidrocefalie '!Print_Titles</vt:lpstr>
      <vt:lpstr>'insuficienta hepatica'!Print_Titles</vt:lpstr>
      <vt:lpstr>'leucemie '!Print_Titles</vt:lpstr>
      <vt:lpstr>ortopedie!Print_Titles</vt:lpstr>
      <vt:lpstr>'prog de boli cardio '!Print_Titles</vt:lpstr>
      <vt:lpstr>'prog nat al surd.'!Print_Titles</vt:lpstr>
      <vt:lpstr>'rad interv'!Print_Titles</vt:lpstr>
      <vt:lpstr>'radioterapie '!Print_Titles</vt:lpstr>
      <vt:lpstr>'san. mintala - medicam'!Print_Titles</vt:lpstr>
      <vt:lpstr>'san. mintala-materiale'!Print_Titles</vt:lpstr>
      <vt:lpstr>'transplant hepatic'!Print_Titles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Florin</dc:creator>
  <cp:lastModifiedBy>Utilizator</cp:lastModifiedBy>
  <cp:lastPrinted>2025-01-20T09:16:20Z</cp:lastPrinted>
  <dcterms:created xsi:type="dcterms:W3CDTF">2014-05-05T12:43:29Z</dcterms:created>
  <dcterms:modified xsi:type="dcterms:W3CDTF">2025-07-10T11:43:56Z</dcterms:modified>
</cp:coreProperties>
</file>